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ate1904="1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Wolnik\Documents\Kommunikation\Webseite\Statistik\2019\"/>
    </mc:Choice>
  </mc:AlternateContent>
  <xr:revisionPtr revIDLastSave="0" documentId="13_ncr:1_{E5140C89-2893-4A64-9665-C6153C318541}" xr6:coauthVersionLast="45" xr6:coauthVersionMax="45" xr10:uidLastSave="{00000000-0000-0000-0000-000000000000}"/>
  <bookViews>
    <workbookView xWindow="-110" yWindow="-110" windowWidth="19420" windowHeight="10420" tabRatio="776" activeTab="11" xr2:uid="{00000000-000D-0000-FFFF-FFFF00000000}"/>
  </bookViews>
  <sheets>
    <sheet name="Jan." sheetId="1" r:id="rId1"/>
    <sheet name="Feb." sheetId="2" r:id="rId2"/>
    <sheet name="Mrz" sheetId="3" r:id="rId3"/>
    <sheet name="Apr" sheetId="4" r:id="rId4"/>
    <sheet name="Mai" sheetId="5" r:id="rId5"/>
    <sheet name="Juni" sheetId="6" r:id="rId6"/>
    <sheet name="Juli" sheetId="7" r:id="rId7"/>
    <sheet name="Aug." sheetId="8" r:id="rId8"/>
    <sheet name="Sept." sheetId="11" r:id="rId9"/>
    <sheet name="Okt." sheetId="12" r:id="rId10"/>
    <sheet name="Nov." sheetId="13" r:id="rId11"/>
    <sheet name="Dez." sheetId="14" r:id="rId12"/>
  </sheets>
  <externalReferences>
    <externalReference r:id="rId13"/>
    <externalReference r:id="rId14"/>
    <externalReference r:id="rId15"/>
  </externalReferences>
  <definedNames>
    <definedName name="_xlnm.Print_Area" localSheetId="3">Apr!$A$1:$K$63</definedName>
    <definedName name="_xlnm.Print_Area" localSheetId="7">Aug.!$A$1:$K$63</definedName>
    <definedName name="_xlnm.Print_Area" localSheetId="11">Dez.!$A$1:$K$63</definedName>
    <definedName name="_xlnm.Print_Area" localSheetId="1">Feb.!$A$1:$K$63</definedName>
    <definedName name="_xlnm.Print_Area" localSheetId="0">Jan.!$A$1:$K$63</definedName>
    <definedName name="_xlnm.Print_Area" localSheetId="6">Juli!$A$1:$K$63</definedName>
    <definedName name="_xlnm.Print_Area" localSheetId="5">Juni!$A$1:$K$63</definedName>
    <definedName name="_xlnm.Print_Area" localSheetId="4">Mai!$A$1:$K$63</definedName>
    <definedName name="_xlnm.Print_Area" localSheetId="2">Mrz!$A$1:$K$63</definedName>
    <definedName name="_xlnm.Print_Area" localSheetId="10">Nov.!$A$1:$K$63</definedName>
    <definedName name="_xlnm.Print_Area" localSheetId="9">Okt.!$A$1:$K$63</definedName>
    <definedName name="_xlnm.Print_Area" localSheetId="8">Sept.!$A$1:$K$63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4" l="1"/>
  <c r="E11" i="14"/>
  <c r="F11" i="14" s="1"/>
  <c r="K11" i="14"/>
  <c r="D12" i="14"/>
  <c r="E12" i="14"/>
  <c r="K12" i="14"/>
  <c r="D13" i="14"/>
  <c r="E13" i="14"/>
  <c r="F13" i="14" s="1"/>
  <c r="K13" i="14"/>
  <c r="D14" i="14"/>
  <c r="E14" i="14"/>
  <c r="K14" i="14"/>
  <c r="D15" i="14"/>
  <c r="E15" i="14"/>
  <c r="F15" i="14" s="1"/>
  <c r="K15" i="14"/>
  <c r="D16" i="14"/>
  <c r="E16" i="14"/>
  <c r="F16" i="14" s="1"/>
  <c r="K16" i="14"/>
  <c r="D17" i="14"/>
  <c r="E17" i="14"/>
  <c r="F17" i="14" s="1"/>
  <c r="K17" i="14"/>
  <c r="D18" i="14"/>
  <c r="E18" i="14"/>
  <c r="F18" i="14" s="1"/>
  <c r="K18" i="14"/>
  <c r="D19" i="14"/>
  <c r="E19" i="14"/>
  <c r="K19" i="14"/>
  <c r="D20" i="14"/>
  <c r="E20" i="14"/>
  <c r="K20" i="14"/>
  <c r="D21" i="14"/>
  <c r="E21" i="14"/>
  <c r="F21" i="14" s="1"/>
  <c r="K21" i="14"/>
  <c r="D22" i="14"/>
  <c r="E22" i="14"/>
  <c r="F22" i="14" s="1"/>
  <c r="K22" i="14"/>
  <c r="D23" i="14"/>
  <c r="E23" i="14"/>
  <c r="K23" i="14"/>
  <c r="D24" i="14"/>
  <c r="E24" i="14"/>
  <c r="K24" i="14"/>
  <c r="D25" i="14"/>
  <c r="E25" i="14"/>
  <c r="F25" i="14" s="1"/>
  <c r="K25" i="14"/>
  <c r="D26" i="14"/>
  <c r="E26" i="14"/>
  <c r="F26" i="14" s="1"/>
  <c r="K26" i="14"/>
  <c r="D27" i="14"/>
  <c r="E27" i="14"/>
  <c r="K27" i="14"/>
  <c r="D28" i="14"/>
  <c r="E28" i="14"/>
  <c r="K28" i="14"/>
  <c r="D29" i="14"/>
  <c r="E29" i="14"/>
  <c r="F29" i="14" s="1"/>
  <c r="K29" i="14"/>
  <c r="D30" i="14"/>
  <c r="E30" i="14"/>
  <c r="F30" i="14" s="1"/>
  <c r="K30" i="14"/>
  <c r="D31" i="14"/>
  <c r="E31" i="14"/>
  <c r="K31" i="14"/>
  <c r="D32" i="14"/>
  <c r="E32" i="14"/>
  <c r="K32" i="14"/>
  <c r="D33" i="14"/>
  <c r="E33" i="14"/>
  <c r="F33" i="14" s="1"/>
  <c r="K33" i="14"/>
  <c r="D34" i="14"/>
  <c r="E34" i="14"/>
  <c r="F34" i="14" s="1"/>
  <c r="K34" i="14"/>
  <c r="D35" i="14"/>
  <c r="E35" i="14"/>
  <c r="K35" i="14"/>
  <c r="D36" i="14"/>
  <c r="E36" i="14"/>
  <c r="K36" i="14"/>
  <c r="D37" i="14"/>
  <c r="E37" i="14"/>
  <c r="F37" i="14" s="1"/>
  <c r="K37" i="14"/>
  <c r="D38" i="14"/>
  <c r="E38" i="14"/>
  <c r="F38" i="14" s="1"/>
  <c r="K38" i="14"/>
  <c r="D39" i="14"/>
  <c r="E39" i="14"/>
  <c r="K39" i="14"/>
  <c r="D40" i="14"/>
  <c r="E40" i="14"/>
  <c r="K40" i="14"/>
  <c r="D41" i="14"/>
  <c r="E41" i="14"/>
  <c r="K41" i="14"/>
  <c r="D42" i="14"/>
  <c r="E42" i="14"/>
  <c r="K42" i="14"/>
  <c r="D43" i="14"/>
  <c r="E43" i="14"/>
  <c r="K43" i="14"/>
  <c r="D44" i="14"/>
  <c r="E44" i="14"/>
  <c r="K44" i="14"/>
  <c r="D45" i="14"/>
  <c r="E45" i="14"/>
  <c r="K45" i="14"/>
  <c r="D46" i="14"/>
  <c r="E46" i="14"/>
  <c r="K46" i="14"/>
  <c r="D47" i="14"/>
  <c r="E47" i="14"/>
  <c r="K47" i="14"/>
  <c r="D48" i="14"/>
  <c r="E48" i="14"/>
  <c r="K48" i="14"/>
  <c r="D49" i="14"/>
  <c r="E49" i="14"/>
  <c r="K49" i="14"/>
  <c r="F50" i="14"/>
  <c r="K50" i="14"/>
  <c r="D55" i="14"/>
  <c r="E55" i="14"/>
  <c r="K55" i="14"/>
  <c r="D56" i="14"/>
  <c r="E56" i="14"/>
  <c r="F56" i="14" s="1"/>
  <c r="K56" i="14"/>
  <c r="D57" i="14"/>
  <c r="E57" i="14"/>
  <c r="F57" i="14" s="1"/>
  <c r="K57" i="14"/>
  <c r="D58" i="14"/>
  <c r="E58" i="14"/>
  <c r="K58" i="14"/>
  <c r="D59" i="14"/>
  <c r="E59" i="14"/>
  <c r="K59" i="14"/>
  <c r="D60" i="14"/>
  <c r="E60" i="14"/>
  <c r="F60" i="14" s="1"/>
  <c r="K60" i="14"/>
  <c r="D61" i="14"/>
  <c r="E61" i="14"/>
  <c r="F61" i="14" s="1"/>
  <c r="K61" i="14"/>
  <c r="D62" i="14"/>
  <c r="E62" i="14"/>
  <c r="K62" i="14"/>
  <c r="D11" i="13"/>
  <c r="E11" i="13"/>
  <c r="F11" i="13" s="1"/>
  <c r="K11" i="13"/>
  <c r="D12" i="13"/>
  <c r="E12" i="13"/>
  <c r="F12" i="13" s="1"/>
  <c r="K12" i="13"/>
  <c r="D13" i="13"/>
  <c r="E13" i="13"/>
  <c r="K13" i="13"/>
  <c r="D14" i="13"/>
  <c r="E14" i="13"/>
  <c r="K14" i="13"/>
  <c r="D15" i="13"/>
  <c r="E15" i="13"/>
  <c r="F15" i="13" s="1"/>
  <c r="K15" i="13"/>
  <c r="D16" i="13"/>
  <c r="E16" i="13"/>
  <c r="F16" i="13" s="1"/>
  <c r="K16" i="13"/>
  <c r="D17" i="13"/>
  <c r="E17" i="13"/>
  <c r="K17" i="13"/>
  <c r="D18" i="13"/>
  <c r="E18" i="13"/>
  <c r="K18" i="13"/>
  <c r="D19" i="13"/>
  <c r="E19" i="13"/>
  <c r="F19" i="13" s="1"/>
  <c r="K19" i="13"/>
  <c r="D20" i="13"/>
  <c r="E20" i="13"/>
  <c r="F20" i="13" s="1"/>
  <c r="K20" i="13"/>
  <c r="D21" i="13"/>
  <c r="E21" i="13"/>
  <c r="K21" i="13"/>
  <c r="D22" i="13"/>
  <c r="E22" i="13"/>
  <c r="K22" i="13"/>
  <c r="D23" i="13"/>
  <c r="E23" i="13"/>
  <c r="F23" i="13" s="1"/>
  <c r="K23" i="13"/>
  <c r="D24" i="13"/>
  <c r="E24" i="13"/>
  <c r="K24" i="13"/>
  <c r="D25" i="13"/>
  <c r="E25" i="13"/>
  <c r="K25" i="13"/>
  <c r="D26" i="13"/>
  <c r="E26" i="13"/>
  <c r="K26" i="13"/>
  <c r="D27" i="13"/>
  <c r="E27" i="13"/>
  <c r="F27" i="13" s="1"/>
  <c r="K27" i="13"/>
  <c r="D28" i="13"/>
  <c r="E28" i="13"/>
  <c r="F28" i="13" s="1"/>
  <c r="K28" i="13"/>
  <c r="D29" i="13"/>
  <c r="E29" i="13"/>
  <c r="K29" i="13"/>
  <c r="D30" i="13"/>
  <c r="E30" i="13"/>
  <c r="K30" i="13"/>
  <c r="D31" i="13"/>
  <c r="E31" i="13"/>
  <c r="F31" i="13" s="1"/>
  <c r="K31" i="13"/>
  <c r="D32" i="13"/>
  <c r="E32" i="13"/>
  <c r="F32" i="13"/>
  <c r="K32" i="13"/>
  <c r="D33" i="13"/>
  <c r="E33" i="13"/>
  <c r="F33" i="13"/>
  <c r="K33" i="13"/>
  <c r="D34" i="13"/>
  <c r="E34" i="13"/>
  <c r="K34" i="13"/>
  <c r="D35" i="13"/>
  <c r="E35" i="13"/>
  <c r="K35" i="13"/>
  <c r="D36" i="13"/>
  <c r="E36" i="13"/>
  <c r="K36" i="13"/>
  <c r="D37" i="13"/>
  <c r="E37" i="13"/>
  <c r="F37" i="13" s="1"/>
  <c r="K37" i="13"/>
  <c r="D38" i="13"/>
  <c r="E38" i="13"/>
  <c r="K38" i="13"/>
  <c r="D39" i="13"/>
  <c r="F39" i="13" s="1"/>
  <c r="E39" i="13"/>
  <c r="K39" i="13"/>
  <c r="D40" i="13"/>
  <c r="F40" i="13" s="1"/>
  <c r="E40" i="13"/>
  <c r="K40" i="13"/>
  <c r="D41" i="13"/>
  <c r="F41" i="13" s="1"/>
  <c r="E41" i="13"/>
  <c r="K41" i="13"/>
  <c r="D42" i="13"/>
  <c r="F42" i="13" s="1"/>
  <c r="E42" i="13"/>
  <c r="K42" i="13"/>
  <c r="D43" i="13"/>
  <c r="F43" i="13" s="1"/>
  <c r="E43" i="13"/>
  <c r="K43" i="13"/>
  <c r="D44" i="13"/>
  <c r="F44" i="13" s="1"/>
  <c r="E44" i="13"/>
  <c r="K44" i="13"/>
  <c r="D45" i="13"/>
  <c r="F45" i="13" s="1"/>
  <c r="E45" i="13"/>
  <c r="K45" i="13"/>
  <c r="D46" i="13"/>
  <c r="F46" i="13" s="1"/>
  <c r="E46" i="13"/>
  <c r="K46" i="13"/>
  <c r="D47" i="13"/>
  <c r="F47" i="13" s="1"/>
  <c r="E47" i="13"/>
  <c r="K47" i="13"/>
  <c r="D48" i="13"/>
  <c r="F48" i="13" s="1"/>
  <c r="E48" i="13"/>
  <c r="K48" i="13"/>
  <c r="D49" i="13"/>
  <c r="F49" i="13" s="1"/>
  <c r="E49" i="13"/>
  <c r="K49" i="13"/>
  <c r="F50" i="13"/>
  <c r="K50" i="13"/>
  <c r="D55" i="13"/>
  <c r="E55" i="13"/>
  <c r="K55" i="13"/>
  <c r="D56" i="13"/>
  <c r="E56" i="13"/>
  <c r="K56" i="13"/>
  <c r="D57" i="13"/>
  <c r="E57" i="13"/>
  <c r="F57" i="13" s="1"/>
  <c r="K57" i="13"/>
  <c r="D58" i="13"/>
  <c r="E58" i="13"/>
  <c r="K58" i="13"/>
  <c r="D59" i="13"/>
  <c r="E59" i="13"/>
  <c r="K59" i="13"/>
  <c r="D60" i="13"/>
  <c r="E60" i="13"/>
  <c r="K60" i="13"/>
  <c r="D61" i="13"/>
  <c r="E61" i="13"/>
  <c r="F61" i="13" s="1"/>
  <c r="K61" i="13"/>
  <c r="D62" i="13"/>
  <c r="E62" i="13"/>
  <c r="K62" i="13"/>
  <c r="D11" i="12"/>
  <c r="E11" i="12"/>
  <c r="F11" i="12" s="1"/>
  <c r="K11" i="12"/>
  <c r="D12" i="12"/>
  <c r="E12" i="12"/>
  <c r="F12" i="12" s="1"/>
  <c r="K12" i="12"/>
  <c r="D13" i="12"/>
  <c r="E13" i="12"/>
  <c r="K13" i="12"/>
  <c r="D14" i="12"/>
  <c r="E14" i="12"/>
  <c r="F14" i="12" s="1"/>
  <c r="K14" i="12"/>
  <c r="D15" i="12"/>
  <c r="E15" i="12"/>
  <c r="F15" i="12" s="1"/>
  <c r="K15" i="12"/>
  <c r="D16" i="12"/>
  <c r="E16" i="12"/>
  <c r="F16" i="12" s="1"/>
  <c r="K16" i="12"/>
  <c r="D17" i="12"/>
  <c r="E17" i="12"/>
  <c r="K17" i="12"/>
  <c r="D18" i="12"/>
  <c r="E18" i="12"/>
  <c r="F18" i="12" s="1"/>
  <c r="K18" i="12"/>
  <c r="D19" i="12"/>
  <c r="E19" i="12"/>
  <c r="K19" i="12"/>
  <c r="D20" i="12"/>
  <c r="E20" i="12"/>
  <c r="K20" i="12"/>
  <c r="D21" i="12"/>
  <c r="E21" i="12"/>
  <c r="K21" i="12"/>
  <c r="D22" i="12"/>
  <c r="E22" i="12"/>
  <c r="F22" i="12" s="1"/>
  <c r="K22" i="12"/>
  <c r="D23" i="12"/>
  <c r="E23" i="12"/>
  <c r="F23" i="12" s="1"/>
  <c r="K23" i="12"/>
  <c r="D24" i="12"/>
  <c r="E24" i="12"/>
  <c r="F24" i="12" s="1"/>
  <c r="K24" i="12"/>
  <c r="D25" i="12"/>
  <c r="E25" i="12"/>
  <c r="K25" i="12"/>
  <c r="D26" i="12"/>
  <c r="E26" i="12"/>
  <c r="K26" i="12"/>
  <c r="D27" i="12"/>
  <c r="E27" i="12"/>
  <c r="K27" i="12"/>
  <c r="D28" i="12"/>
  <c r="E28" i="12"/>
  <c r="K28" i="12"/>
  <c r="D29" i="12"/>
  <c r="E29" i="12"/>
  <c r="K29" i="12"/>
  <c r="D30" i="12"/>
  <c r="E30" i="12"/>
  <c r="K30" i="12"/>
  <c r="D31" i="12"/>
  <c r="E31" i="12"/>
  <c r="K31" i="12"/>
  <c r="D32" i="12"/>
  <c r="E32" i="12"/>
  <c r="K32" i="12"/>
  <c r="D33" i="12"/>
  <c r="E33" i="12"/>
  <c r="K33" i="12"/>
  <c r="D34" i="12"/>
  <c r="E34" i="12"/>
  <c r="K34" i="12"/>
  <c r="D35" i="12"/>
  <c r="E35" i="12"/>
  <c r="K35" i="12"/>
  <c r="D36" i="12"/>
  <c r="E36" i="12"/>
  <c r="K36" i="12"/>
  <c r="D37" i="12"/>
  <c r="E37" i="12"/>
  <c r="K37" i="12"/>
  <c r="D38" i="12"/>
  <c r="E38" i="12"/>
  <c r="F38" i="12" s="1"/>
  <c r="K38" i="12"/>
  <c r="D39" i="12"/>
  <c r="E39" i="12"/>
  <c r="K39" i="12"/>
  <c r="D40" i="12"/>
  <c r="E40" i="12"/>
  <c r="F40" i="12" s="1"/>
  <c r="K40" i="12"/>
  <c r="D41" i="12"/>
  <c r="E41" i="12"/>
  <c r="K41" i="12"/>
  <c r="D42" i="12"/>
  <c r="E42" i="12"/>
  <c r="F42" i="12" s="1"/>
  <c r="K42" i="12"/>
  <c r="D43" i="12"/>
  <c r="E43" i="12"/>
  <c r="K43" i="12"/>
  <c r="D44" i="12"/>
  <c r="E44" i="12"/>
  <c r="F44" i="12" s="1"/>
  <c r="K44" i="12"/>
  <c r="D45" i="12"/>
  <c r="E45" i="12"/>
  <c r="K45" i="12"/>
  <c r="D46" i="12"/>
  <c r="E46" i="12"/>
  <c r="F46" i="12" s="1"/>
  <c r="K46" i="12"/>
  <c r="D47" i="12"/>
  <c r="E47" i="12"/>
  <c r="K47" i="12"/>
  <c r="D48" i="12"/>
  <c r="E48" i="12"/>
  <c r="F48" i="12" s="1"/>
  <c r="K48" i="12"/>
  <c r="D49" i="12"/>
  <c r="E49" i="12"/>
  <c r="K49" i="12"/>
  <c r="F50" i="12"/>
  <c r="K50" i="12"/>
  <c r="D55" i="12"/>
  <c r="E55" i="12"/>
  <c r="K55" i="12"/>
  <c r="D56" i="12"/>
  <c r="E56" i="12"/>
  <c r="K56" i="12"/>
  <c r="D57" i="12"/>
  <c r="E57" i="12"/>
  <c r="K57" i="12"/>
  <c r="D58" i="12"/>
  <c r="E58" i="12"/>
  <c r="K58" i="12"/>
  <c r="D59" i="12"/>
  <c r="E59" i="12"/>
  <c r="K59" i="12"/>
  <c r="D60" i="12"/>
  <c r="E60" i="12"/>
  <c r="K60" i="12"/>
  <c r="D61" i="12"/>
  <c r="E61" i="12"/>
  <c r="F61" i="12" s="1"/>
  <c r="K61" i="12"/>
  <c r="D62" i="12"/>
  <c r="E62" i="12"/>
  <c r="K62" i="12"/>
  <c r="B10" i="11"/>
  <c r="B10" i="12" s="1"/>
  <c r="B10" i="13" s="1"/>
  <c r="B10" i="14" s="1"/>
  <c r="C10" i="11"/>
  <c r="C10" i="12" s="1"/>
  <c r="C10" i="13" s="1"/>
  <c r="C10" i="14" s="1"/>
  <c r="D10" i="11"/>
  <c r="D10" i="12" s="1"/>
  <c r="D10" i="13" s="1"/>
  <c r="E10" i="11"/>
  <c r="E10" i="12" s="1"/>
  <c r="E10" i="13" s="1"/>
  <c r="D11" i="11"/>
  <c r="E11" i="11"/>
  <c r="K11" i="11"/>
  <c r="D12" i="11"/>
  <c r="E12" i="11"/>
  <c r="F12" i="11" s="1"/>
  <c r="K12" i="11"/>
  <c r="D13" i="11"/>
  <c r="E13" i="11"/>
  <c r="K13" i="11"/>
  <c r="D14" i="11"/>
  <c r="E14" i="11"/>
  <c r="F14" i="11" s="1"/>
  <c r="K14" i="11"/>
  <c r="D15" i="11"/>
  <c r="E15" i="11"/>
  <c r="K15" i="11"/>
  <c r="D16" i="11"/>
  <c r="E16" i="11"/>
  <c r="F16" i="11" s="1"/>
  <c r="K16" i="11"/>
  <c r="D17" i="11"/>
  <c r="E17" i="11"/>
  <c r="K17" i="11"/>
  <c r="D18" i="11"/>
  <c r="E18" i="11"/>
  <c r="F18" i="11" s="1"/>
  <c r="K18" i="11"/>
  <c r="D19" i="11"/>
  <c r="E19" i="11"/>
  <c r="K19" i="11"/>
  <c r="D20" i="11"/>
  <c r="E20" i="11"/>
  <c r="F20" i="11" s="1"/>
  <c r="K20" i="11"/>
  <c r="D21" i="11"/>
  <c r="E21" i="11"/>
  <c r="K21" i="11"/>
  <c r="D22" i="11"/>
  <c r="E22" i="11"/>
  <c r="F22" i="11" s="1"/>
  <c r="K22" i="11"/>
  <c r="D23" i="11"/>
  <c r="E23" i="11"/>
  <c r="K23" i="11"/>
  <c r="D24" i="11"/>
  <c r="E24" i="11"/>
  <c r="F24" i="11" s="1"/>
  <c r="K24" i="11"/>
  <c r="D25" i="11"/>
  <c r="E25" i="11"/>
  <c r="K25" i="11"/>
  <c r="D26" i="11"/>
  <c r="E26" i="11"/>
  <c r="F26" i="11" s="1"/>
  <c r="K26" i="11"/>
  <c r="D27" i="11"/>
  <c r="E27" i="11"/>
  <c r="K27" i="11"/>
  <c r="D28" i="11"/>
  <c r="E28" i="11"/>
  <c r="F28" i="11" s="1"/>
  <c r="K28" i="11"/>
  <c r="D29" i="11"/>
  <c r="E29" i="11"/>
  <c r="K29" i="11"/>
  <c r="D30" i="11"/>
  <c r="E30" i="11"/>
  <c r="F30" i="11" s="1"/>
  <c r="K30" i="11"/>
  <c r="D31" i="11"/>
  <c r="E31" i="11"/>
  <c r="K31" i="11"/>
  <c r="D32" i="11"/>
  <c r="E32" i="11"/>
  <c r="F32" i="11" s="1"/>
  <c r="K32" i="11"/>
  <c r="D33" i="11"/>
  <c r="E33" i="11"/>
  <c r="K33" i="11"/>
  <c r="D34" i="11"/>
  <c r="E34" i="11"/>
  <c r="F34" i="11" s="1"/>
  <c r="K34" i="11"/>
  <c r="D35" i="11"/>
  <c r="E35" i="11"/>
  <c r="K35" i="11"/>
  <c r="D36" i="11"/>
  <c r="E36" i="11"/>
  <c r="F36" i="11" s="1"/>
  <c r="K36" i="11"/>
  <c r="D37" i="11"/>
  <c r="E37" i="11"/>
  <c r="K37" i="11"/>
  <c r="D38" i="11"/>
  <c r="E38" i="11"/>
  <c r="F38" i="11" s="1"/>
  <c r="K38" i="11"/>
  <c r="D39" i="11"/>
  <c r="E39" i="11"/>
  <c r="K39" i="11"/>
  <c r="D40" i="11"/>
  <c r="E40" i="11"/>
  <c r="F40" i="11" s="1"/>
  <c r="K40" i="11"/>
  <c r="D41" i="11"/>
  <c r="E41" i="11"/>
  <c r="K41" i="11"/>
  <c r="D42" i="11"/>
  <c r="E42" i="11"/>
  <c r="F42" i="11" s="1"/>
  <c r="K42" i="11"/>
  <c r="D43" i="11"/>
  <c r="E43" i="11"/>
  <c r="K43" i="11"/>
  <c r="D44" i="11"/>
  <c r="E44" i="11"/>
  <c r="F44" i="11" s="1"/>
  <c r="K44" i="11"/>
  <c r="D45" i="11"/>
  <c r="E45" i="11"/>
  <c r="K45" i="11"/>
  <c r="D46" i="11"/>
  <c r="E46" i="11"/>
  <c r="F46" i="11" s="1"/>
  <c r="K46" i="11"/>
  <c r="D47" i="11"/>
  <c r="E47" i="11"/>
  <c r="K47" i="11"/>
  <c r="D48" i="11"/>
  <c r="E48" i="11"/>
  <c r="F48" i="11" s="1"/>
  <c r="K48" i="11"/>
  <c r="D49" i="11"/>
  <c r="E49" i="11"/>
  <c r="K49" i="11"/>
  <c r="F50" i="11"/>
  <c r="K50" i="11"/>
  <c r="D55" i="11"/>
  <c r="E55" i="11"/>
  <c r="F55" i="11" s="1"/>
  <c r="K55" i="11"/>
  <c r="D56" i="11"/>
  <c r="E56" i="11"/>
  <c r="K56" i="11"/>
  <c r="D57" i="11"/>
  <c r="E57" i="11"/>
  <c r="K57" i="11"/>
  <c r="D58" i="11"/>
  <c r="E58" i="11"/>
  <c r="K58" i="11"/>
  <c r="D59" i="11"/>
  <c r="E59" i="11"/>
  <c r="F59" i="11" s="1"/>
  <c r="K59" i="11"/>
  <c r="D60" i="11"/>
  <c r="E60" i="11"/>
  <c r="K60" i="11"/>
  <c r="D61" i="11"/>
  <c r="E61" i="11"/>
  <c r="K61" i="11"/>
  <c r="D62" i="11"/>
  <c r="E62" i="11"/>
  <c r="K62" i="11"/>
  <c r="F60" i="13" l="1"/>
  <c r="F56" i="13"/>
  <c r="F24" i="13"/>
  <c r="F14" i="14"/>
  <c r="F29" i="13"/>
  <c r="F25" i="13"/>
  <c r="F21" i="13"/>
  <c r="F17" i="13"/>
  <c r="F13" i="13"/>
  <c r="F62" i="14"/>
  <c r="F58" i="14"/>
  <c r="F39" i="14"/>
  <c r="F35" i="14"/>
  <c r="F31" i="14"/>
  <c r="F27" i="14"/>
  <c r="F23" i="14"/>
  <c r="F19" i="14"/>
  <c r="F62" i="13"/>
  <c r="F58" i="13"/>
  <c r="F36" i="13"/>
  <c r="F26" i="13"/>
  <c r="F22" i="13"/>
  <c r="F18" i="13"/>
  <c r="F14" i="13"/>
  <c r="F59" i="14"/>
  <c r="F55" i="14"/>
  <c r="F36" i="14"/>
  <c r="F32" i="14"/>
  <c r="F28" i="14"/>
  <c r="F24" i="14"/>
  <c r="F20" i="14"/>
  <c r="F12" i="14"/>
  <c r="F59" i="13"/>
  <c r="F55" i="13"/>
  <c r="F35" i="13"/>
  <c r="F49" i="11"/>
  <c r="F45" i="11"/>
  <c r="F41" i="11"/>
  <c r="F37" i="11"/>
  <c r="F33" i="11"/>
  <c r="F29" i="11"/>
  <c r="F25" i="11"/>
  <c r="F21" i="11"/>
  <c r="F17" i="11"/>
  <c r="F13" i="11"/>
  <c r="F47" i="12"/>
  <c r="F43" i="12"/>
  <c r="F39" i="12"/>
  <c r="F35" i="12"/>
  <c r="F19" i="12"/>
  <c r="F62" i="11"/>
  <c r="F58" i="11"/>
  <c r="F47" i="11"/>
  <c r="F43" i="11"/>
  <c r="F39" i="11"/>
  <c r="F35" i="11"/>
  <c r="F31" i="11"/>
  <c r="F27" i="11"/>
  <c r="F23" i="11"/>
  <c r="F19" i="11"/>
  <c r="F15" i="11"/>
  <c r="F11" i="11"/>
  <c r="F49" i="12"/>
  <c r="F45" i="12"/>
  <c r="F41" i="12"/>
  <c r="F60" i="11"/>
  <c r="F56" i="11"/>
  <c r="F20" i="12"/>
  <c r="F61" i="11"/>
  <c r="F57" i="11"/>
  <c r="F37" i="12"/>
  <c r="F21" i="12"/>
  <c r="F17" i="12"/>
  <c r="F13" i="12"/>
  <c r="J53" i="12"/>
  <c r="I53" i="11"/>
  <c r="I53" i="12"/>
  <c r="F26" i="12"/>
  <c r="I53" i="13"/>
  <c r="F27" i="12"/>
  <c r="E10" i="14"/>
  <c r="F62" i="12"/>
  <c r="F60" i="12"/>
  <c r="F59" i="12"/>
  <c r="F58" i="12"/>
  <c r="F57" i="12"/>
  <c r="F56" i="12"/>
  <c r="F55" i="12"/>
  <c r="F36" i="12"/>
  <c r="F34" i="12"/>
  <c r="F33" i="12"/>
  <c r="F32" i="12"/>
  <c r="F31" i="12"/>
  <c r="F30" i="12"/>
  <c r="F29" i="12"/>
  <c r="F28" i="12"/>
  <c r="D10" i="14"/>
  <c r="F25" i="12"/>
  <c r="J53" i="13"/>
  <c r="J53" i="14"/>
  <c r="F38" i="13"/>
  <c r="F34" i="13"/>
  <c r="F30" i="13"/>
  <c r="F49" i="14"/>
  <c r="F45" i="14"/>
  <c r="F41" i="14"/>
  <c r="F46" i="14"/>
  <c r="F42" i="14"/>
  <c r="F47" i="14"/>
  <c r="F43" i="14"/>
  <c r="F48" i="14"/>
  <c r="F44" i="14"/>
  <c r="F40" i="14"/>
  <c r="H50" i="14" l="1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2" i="14"/>
  <c r="H55" i="14"/>
  <c r="H56" i="14"/>
  <c r="H57" i="14"/>
  <c r="H58" i="14"/>
  <c r="H59" i="14"/>
  <c r="H60" i="14"/>
  <c r="H61" i="14"/>
  <c r="H62" i="14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9" i="13"/>
  <c r="H40" i="13"/>
  <c r="H41" i="13"/>
  <c r="H42" i="13"/>
  <c r="H43" i="13"/>
  <c r="H44" i="13"/>
  <c r="H45" i="13"/>
  <c r="H46" i="13"/>
  <c r="H47" i="13"/>
  <c r="H48" i="13"/>
  <c r="H49" i="13"/>
  <c r="H38" i="13"/>
  <c r="H52" i="13"/>
  <c r="H50" i="13"/>
  <c r="H55" i="13"/>
  <c r="H56" i="13"/>
  <c r="H57" i="13"/>
  <c r="H58" i="13"/>
  <c r="H59" i="13"/>
  <c r="H60" i="13"/>
  <c r="H61" i="13"/>
  <c r="H62" i="13"/>
  <c r="K53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52" i="13"/>
  <c r="G50" i="13"/>
  <c r="G55" i="13"/>
  <c r="G56" i="13"/>
  <c r="G57" i="13"/>
  <c r="G58" i="13"/>
  <c r="G59" i="13"/>
  <c r="G60" i="13"/>
  <c r="G61" i="13"/>
  <c r="G62" i="13"/>
  <c r="G39" i="13"/>
  <c r="G40" i="13"/>
  <c r="G41" i="13"/>
  <c r="G42" i="13"/>
  <c r="G43" i="13"/>
  <c r="G44" i="13"/>
  <c r="G45" i="13"/>
  <c r="G46" i="13"/>
  <c r="G47" i="13"/>
  <c r="G48" i="13"/>
  <c r="G49" i="13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5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2" i="12"/>
  <c r="G34" i="12"/>
  <c r="G36" i="12"/>
  <c r="G50" i="12"/>
  <c r="G55" i="12"/>
  <c r="G56" i="12"/>
  <c r="G57" i="12"/>
  <c r="G58" i="12"/>
  <c r="G59" i="12"/>
  <c r="G60" i="12"/>
  <c r="G61" i="12"/>
  <c r="G62" i="12"/>
  <c r="E53" i="14"/>
  <c r="E53" i="12"/>
  <c r="D53" i="11"/>
  <c r="J53" i="11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K53" i="12"/>
  <c r="H35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28" i="12"/>
  <c r="H29" i="12"/>
  <c r="H30" i="12"/>
  <c r="H31" i="12"/>
  <c r="H32" i="12"/>
  <c r="H33" i="12"/>
  <c r="H52" i="12"/>
  <c r="H34" i="12"/>
  <c r="H36" i="12"/>
  <c r="H50" i="12"/>
  <c r="H55" i="12"/>
  <c r="H56" i="12"/>
  <c r="H57" i="12"/>
  <c r="H58" i="12"/>
  <c r="H59" i="12"/>
  <c r="H60" i="12"/>
  <c r="H61" i="12"/>
  <c r="H62" i="12"/>
  <c r="I53" i="14"/>
  <c r="E53" i="13"/>
  <c r="D53" i="13"/>
  <c r="D53" i="12"/>
  <c r="G52" i="11"/>
  <c r="G50" i="11"/>
  <c r="G55" i="11"/>
  <c r="G56" i="11"/>
  <c r="G57" i="11"/>
  <c r="G58" i="11"/>
  <c r="G59" i="11"/>
  <c r="G60" i="11"/>
  <c r="G61" i="11"/>
  <c r="G62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B11" i="13" l="1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9" i="13"/>
  <c r="B33" i="13"/>
  <c r="B37" i="13"/>
  <c r="B30" i="13"/>
  <c r="B34" i="13"/>
  <c r="B38" i="13"/>
  <c r="B27" i="13"/>
  <c r="B31" i="13"/>
  <c r="B35" i="13"/>
  <c r="B40" i="13"/>
  <c r="B41" i="13"/>
  <c r="B42" i="13"/>
  <c r="B43" i="13"/>
  <c r="B44" i="13"/>
  <c r="B45" i="13"/>
  <c r="B46" i="13"/>
  <c r="B47" i="13"/>
  <c r="B48" i="13"/>
  <c r="B49" i="13"/>
  <c r="B50" i="13"/>
  <c r="B52" i="13"/>
  <c r="B28" i="13"/>
  <c r="B32" i="13"/>
  <c r="B36" i="13"/>
  <c r="B39" i="13"/>
  <c r="B56" i="13"/>
  <c r="B59" i="13"/>
  <c r="B62" i="13"/>
  <c r="B55" i="13"/>
  <c r="B61" i="13"/>
  <c r="B58" i="13"/>
  <c r="B60" i="13"/>
  <c r="B57" i="13"/>
  <c r="D53" i="14"/>
  <c r="E53" i="11"/>
  <c r="C50" i="12"/>
  <c r="C52" i="12"/>
  <c r="C55" i="12"/>
  <c r="C56" i="12"/>
  <c r="C57" i="12"/>
  <c r="C58" i="12"/>
  <c r="C59" i="12"/>
  <c r="C60" i="12"/>
  <c r="C61" i="12"/>
  <c r="C62" i="12"/>
  <c r="C36" i="12"/>
  <c r="F53" i="12"/>
  <c r="C47" i="12"/>
  <c r="C43" i="12"/>
  <c r="C39" i="12"/>
  <c r="C37" i="12"/>
  <c r="C34" i="12"/>
  <c r="C32" i="12"/>
  <c r="C30" i="12"/>
  <c r="C28" i="12"/>
  <c r="C25" i="12"/>
  <c r="C22" i="12"/>
  <c r="C18" i="12"/>
  <c r="C14" i="12"/>
  <c r="C46" i="12"/>
  <c r="C42" i="12"/>
  <c r="C38" i="12"/>
  <c r="C26" i="12"/>
  <c r="C21" i="12"/>
  <c r="C17" i="12"/>
  <c r="C13" i="12"/>
  <c r="C49" i="12"/>
  <c r="C45" i="12"/>
  <c r="C41" i="12"/>
  <c r="C27" i="12"/>
  <c r="C35" i="12"/>
  <c r="C33" i="12"/>
  <c r="C31" i="12"/>
  <c r="C29" i="12"/>
  <c r="C24" i="12"/>
  <c r="C20" i="12"/>
  <c r="C16" i="12"/>
  <c r="C12" i="12"/>
  <c r="C48" i="12"/>
  <c r="C44" i="12"/>
  <c r="C40" i="12"/>
  <c r="C23" i="12"/>
  <c r="C19" i="12"/>
  <c r="C15" i="12"/>
  <c r="C11" i="12"/>
  <c r="H53" i="13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2" i="12"/>
  <c r="B60" i="12"/>
  <c r="B57" i="12"/>
  <c r="B17" i="12"/>
  <c r="B35" i="12"/>
  <c r="B22" i="12"/>
  <c r="B15" i="12"/>
  <c r="B34" i="12"/>
  <c r="B30" i="12"/>
  <c r="B12" i="12"/>
  <c r="B56" i="12"/>
  <c r="B58" i="12"/>
  <c r="B13" i="12"/>
  <c r="B18" i="12"/>
  <c r="B27" i="12"/>
  <c r="B11" i="12"/>
  <c r="B33" i="12"/>
  <c r="B29" i="12"/>
  <c r="B24" i="12"/>
  <c r="B62" i="12"/>
  <c r="B59" i="12"/>
  <c r="B25" i="12"/>
  <c r="B14" i="12"/>
  <c r="B23" i="12"/>
  <c r="B32" i="12"/>
  <c r="B28" i="12"/>
  <c r="B20" i="12"/>
  <c r="B61" i="12"/>
  <c r="B55" i="12"/>
  <c r="B21" i="12"/>
  <c r="B37" i="12"/>
  <c r="B26" i="12"/>
  <c r="B19" i="12"/>
  <c r="B36" i="12"/>
  <c r="B31" i="12"/>
  <c r="B16" i="12"/>
  <c r="F53" i="13"/>
  <c r="C40" i="13"/>
  <c r="C41" i="13"/>
  <c r="C42" i="13"/>
  <c r="C43" i="13"/>
  <c r="C44" i="13"/>
  <c r="C45" i="13"/>
  <c r="C46" i="13"/>
  <c r="C47" i="13"/>
  <c r="C48" i="13"/>
  <c r="C49" i="13"/>
  <c r="C50" i="13"/>
  <c r="C52" i="13"/>
  <c r="C38" i="13"/>
  <c r="C25" i="13"/>
  <c r="C21" i="13"/>
  <c r="C17" i="13"/>
  <c r="C13" i="13"/>
  <c r="C62" i="13"/>
  <c r="C58" i="13"/>
  <c r="C39" i="13"/>
  <c r="C34" i="13"/>
  <c r="C24" i="13"/>
  <c r="C20" i="13"/>
  <c r="C16" i="13"/>
  <c r="C12" i="13"/>
  <c r="C37" i="13"/>
  <c r="C61" i="13"/>
  <c r="C57" i="13"/>
  <c r="C36" i="13"/>
  <c r="C31" i="13"/>
  <c r="C30" i="13"/>
  <c r="C23" i="13"/>
  <c r="C19" i="13"/>
  <c r="C15" i="13"/>
  <c r="C11" i="13"/>
  <c r="C33" i="13"/>
  <c r="C60" i="13"/>
  <c r="C56" i="13"/>
  <c r="C32" i="13"/>
  <c r="C26" i="13"/>
  <c r="C22" i="13"/>
  <c r="C18" i="13"/>
  <c r="C14" i="13"/>
  <c r="C29" i="13"/>
  <c r="C59" i="13"/>
  <c r="C55" i="13"/>
  <c r="C28" i="13"/>
  <c r="C35" i="13"/>
  <c r="C27" i="13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2" i="14"/>
  <c r="G55" i="14"/>
  <c r="G56" i="14"/>
  <c r="G57" i="14"/>
  <c r="G58" i="14"/>
  <c r="G59" i="14"/>
  <c r="G60" i="14"/>
  <c r="G61" i="14"/>
  <c r="G62" i="14"/>
  <c r="G50" i="14"/>
  <c r="H53" i="12"/>
  <c r="G53" i="12"/>
  <c r="H53" i="14"/>
  <c r="G53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2" i="11"/>
  <c r="H50" i="11"/>
  <c r="K53" i="11"/>
  <c r="H55" i="11"/>
  <c r="H56" i="11"/>
  <c r="H57" i="11"/>
  <c r="H58" i="11"/>
  <c r="H59" i="11"/>
  <c r="H60" i="11"/>
  <c r="H61" i="11"/>
  <c r="H62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2" i="11"/>
  <c r="B60" i="11"/>
  <c r="B56" i="11"/>
  <c r="B59" i="11"/>
  <c r="B55" i="11"/>
  <c r="B62" i="11"/>
  <c r="B58" i="11"/>
  <c r="B61" i="11"/>
  <c r="B57" i="11"/>
  <c r="C50" i="14"/>
  <c r="C52" i="14"/>
  <c r="C55" i="14"/>
  <c r="C56" i="14"/>
  <c r="C57" i="14"/>
  <c r="C58" i="14"/>
  <c r="C59" i="14"/>
  <c r="C60" i="14"/>
  <c r="C61" i="14"/>
  <c r="C62" i="14"/>
  <c r="F53" i="14"/>
  <c r="C45" i="14"/>
  <c r="C47" i="14"/>
  <c r="C44" i="14"/>
  <c r="C39" i="14"/>
  <c r="C35" i="14"/>
  <c r="C31" i="14"/>
  <c r="C27" i="14"/>
  <c r="C23" i="14"/>
  <c r="C19" i="14"/>
  <c r="C15" i="14"/>
  <c r="C11" i="14"/>
  <c r="C29" i="14"/>
  <c r="C21" i="14"/>
  <c r="C32" i="14"/>
  <c r="C20" i="14"/>
  <c r="C49" i="14"/>
  <c r="C48" i="14"/>
  <c r="C38" i="14"/>
  <c r="C34" i="14"/>
  <c r="C30" i="14"/>
  <c r="C26" i="14"/>
  <c r="C22" i="14"/>
  <c r="C18" i="14"/>
  <c r="C14" i="14"/>
  <c r="C33" i="14"/>
  <c r="C25" i="14"/>
  <c r="C13" i="14"/>
  <c r="C36" i="14"/>
  <c r="C16" i="14"/>
  <c r="C42" i="14"/>
  <c r="C37" i="14"/>
  <c r="C17" i="14"/>
  <c r="C28" i="14"/>
  <c r="C41" i="14"/>
  <c r="C46" i="14"/>
  <c r="C43" i="14"/>
  <c r="C40" i="14"/>
  <c r="C24" i="14"/>
  <c r="C12" i="14"/>
  <c r="G53" i="13"/>
  <c r="K53" i="14"/>
  <c r="C53" i="13" l="1"/>
  <c r="B53" i="12"/>
  <c r="B53" i="11"/>
  <c r="G53" i="14"/>
  <c r="B50" i="14"/>
  <c r="B52" i="14"/>
  <c r="B55" i="14"/>
  <c r="B60" i="14"/>
  <c r="B61" i="14"/>
  <c r="B40" i="14"/>
  <c r="B24" i="14"/>
  <c r="B45" i="14"/>
  <c r="B37" i="14"/>
  <c r="B21" i="14"/>
  <c r="B42" i="14"/>
  <c r="B26" i="14"/>
  <c r="B39" i="14"/>
  <c r="B23" i="14"/>
  <c r="B47" i="14"/>
  <c r="B31" i="14"/>
  <c r="B56" i="14"/>
  <c r="B57" i="14"/>
  <c r="B62" i="14"/>
  <c r="B44" i="14"/>
  <c r="B36" i="14"/>
  <c r="B20" i="14"/>
  <c r="B49" i="14"/>
  <c r="B33" i="14"/>
  <c r="B17" i="14"/>
  <c r="B46" i="14"/>
  <c r="B38" i="14"/>
  <c r="B22" i="14"/>
  <c r="B43" i="14"/>
  <c r="B35" i="14"/>
  <c r="B19" i="14"/>
  <c r="B18" i="14"/>
  <c r="B15" i="14"/>
  <c r="B58" i="14"/>
  <c r="B48" i="14"/>
  <c r="B32" i="14"/>
  <c r="B16" i="14"/>
  <c r="B29" i="14"/>
  <c r="B13" i="14"/>
  <c r="B34" i="14"/>
  <c r="B59" i="14"/>
  <c r="B28" i="14"/>
  <c r="B12" i="14"/>
  <c r="B41" i="14"/>
  <c r="B25" i="14"/>
  <c r="B30" i="14"/>
  <c r="B14" i="14"/>
  <c r="B27" i="14"/>
  <c r="B11" i="14"/>
  <c r="F53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2" i="11"/>
  <c r="C59" i="11"/>
  <c r="C55" i="11"/>
  <c r="C62" i="11"/>
  <c r="C58" i="11"/>
  <c r="C61" i="11"/>
  <c r="C57" i="11"/>
  <c r="C60" i="11"/>
  <c r="C56" i="11"/>
  <c r="C53" i="14"/>
  <c r="H53" i="11"/>
  <c r="C53" i="12"/>
  <c r="B53" i="13"/>
  <c r="C53" i="11" l="1"/>
  <c r="B53" i="14"/>
  <c r="I53" i="8" l="1"/>
  <c r="G52" i="8" s="1"/>
  <c r="J53" i="8"/>
  <c r="H52" i="8" s="1"/>
  <c r="K53" i="8"/>
  <c r="D55" i="8"/>
  <c r="E55" i="8"/>
  <c r="H55" i="8"/>
  <c r="K55" i="8"/>
  <c r="D56" i="8"/>
  <c r="E56" i="8"/>
  <c r="F56" i="8"/>
  <c r="G56" i="8"/>
  <c r="H56" i="8"/>
  <c r="K56" i="8"/>
  <c r="D57" i="8"/>
  <c r="E57" i="8"/>
  <c r="F57" i="8" s="1"/>
  <c r="G57" i="8"/>
  <c r="H57" i="8"/>
  <c r="K57" i="8"/>
  <c r="D58" i="8"/>
  <c r="E58" i="8"/>
  <c r="F58" i="8" s="1"/>
  <c r="G58" i="8"/>
  <c r="H58" i="8"/>
  <c r="K58" i="8"/>
  <c r="D59" i="8"/>
  <c r="E59" i="8"/>
  <c r="F59" i="8" s="1"/>
  <c r="G59" i="8"/>
  <c r="H59" i="8"/>
  <c r="K59" i="8"/>
  <c r="D60" i="8"/>
  <c r="E60" i="8"/>
  <c r="F60" i="8" s="1"/>
  <c r="H60" i="8"/>
  <c r="K60" i="8"/>
  <c r="D61" i="8"/>
  <c r="E61" i="8"/>
  <c r="F61" i="8" s="1"/>
  <c r="G61" i="8"/>
  <c r="H61" i="8"/>
  <c r="K61" i="8"/>
  <c r="D62" i="8"/>
  <c r="E62" i="8"/>
  <c r="F62" i="8"/>
  <c r="G62" i="8"/>
  <c r="H62" i="8"/>
  <c r="K62" i="8"/>
  <c r="K50" i="8"/>
  <c r="F50" i="8"/>
  <c r="K49" i="8"/>
  <c r="E49" i="8"/>
  <c r="D49" i="8"/>
  <c r="K48" i="8"/>
  <c r="E48" i="8"/>
  <c r="D48" i="8"/>
  <c r="K47" i="8"/>
  <c r="E47" i="8"/>
  <c r="D47" i="8"/>
  <c r="K46" i="8"/>
  <c r="E46" i="8"/>
  <c r="D46" i="8"/>
  <c r="K45" i="8"/>
  <c r="E45" i="8"/>
  <c r="D45" i="8"/>
  <c r="K44" i="8"/>
  <c r="E44" i="8"/>
  <c r="D44" i="8"/>
  <c r="K43" i="8"/>
  <c r="E43" i="8"/>
  <c r="D43" i="8"/>
  <c r="K42" i="8"/>
  <c r="E42" i="8"/>
  <c r="D42" i="8"/>
  <c r="K41" i="8"/>
  <c r="E41" i="8"/>
  <c r="D41" i="8"/>
  <c r="K40" i="8"/>
  <c r="E40" i="8"/>
  <c r="D40" i="8"/>
  <c r="K39" i="8"/>
  <c r="E39" i="8"/>
  <c r="F39" i="8" s="1"/>
  <c r="D39" i="8"/>
  <c r="K38" i="8"/>
  <c r="E38" i="8"/>
  <c r="D38" i="8"/>
  <c r="K37" i="8"/>
  <c r="E37" i="8"/>
  <c r="D37" i="8"/>
  <c r="K36" i="8"/>
  <c r="E36" i="8"/>
  <c r="D36" i="8"/>
  <c r="K35" i="8"/>
  <c r="E35" i="8"/>
  <c r="D35" i="8"/>
  <c r="K34" i="8"/>
  <c r="E34" i="8"/>
  <c r="F34" i="8" s="1"/>
  <c r="D34" i="8"/>
  <c r="K33" i="8"/>
  <c r="E33" i="8"/>
  <c r="F33" i="8" s="1"/>
  <c r="D33" i="8"/>
  <c r="K32" i="8"/>
  <c r="E32" i="8"/>
  <c r="D32" i="8"/>
  <c r="K31" i="8"/>
  <c r="E31" i="8"/>
  <c r="D31" i="8"/>
  <c r="K30" i="8"/>
  <c r="E30" i="8"/>
  <c r="D30" i="8"/>
  <c r="K29" i="8"/>
  <c r="E29" i="8"/>
  <c r="F29" i="8" s="1"/>
  <c r="D29" i="8"/>
  <c r="K28" i="8"/>
  <c r="E28" i="8"/>
  <c r="D28" i="8"/>
  <c r="K27" i="8"/>
  <c r="E27" i="8"/>
  <c r="D27" i="8"/>
  <c r="K26" i="8"/>
  <c r="E26" i="8"/>
  <c r="D26" i="8"/>
  <c r="F26" i="8" s="1"/>
  <c r="K25" i="8"/>
  <c r="E25" i="8"/>
  <c r="D25" i="8"/>
  <c r="K24" i="8"/>
  <c r="E24" i="8"/>
  <c r="D24" i="8"/>
  <c r="K23" i="8"/>
  <c r="E23" i="8"/>
  <c r="D23" i="8"/>
  <c r="K22" i="8"/>
  <c r="E22" i="8"/>
  <c r="D22" i="8"/>
  <c r="K21" i="8"/>
  <c r="E21" i="8"/>
  <c r="F21" i="8" s="1"/>
  <c r="D21" i="8"/>
  <c r="K20" i="8"/>
  <c r="E20" i="8"/>
  <c r="D20" i="8"/>
  <c r="K19" i="8"/>
  <c r="E19" i="8"/>
  <c r="D19" i="8"/>
  <c r="K18" i="8"/>
  <c r="E18" i="8"/>
  <c r="D18" i="8"/>
  <c r="K17" i="8"/>
  <c r="E17" i="8"/>
  <c r="F17" i="8" s="1"/>
  <c r="D17" i="8"/>
  <c r="K16" i="8"/>
  <c r="E16" i="8"/>
  <c r="D16" i="8"/>
  <c r="K15" i="8"/>
  <c r="E15" i="8"/>
  <c r="D15" i="8"/>
  <c r="K14" i="8"/>
  <c r="E14" i="8"/>
  <c r="D14" i="8"/>
  <c r="K13" i="8"/>
  <c r="E13" i="8"/>
  <c r="D13" i="8"/>
  <c r="K12" i="8"/>
  <c r="E12" i="8"/>
  <c r="D12" i="8"/>
  <c r="K11" i="8"/>
  <c r="E11" i="8"/>
  <c r="D11" i="8"/>
  <c r="E10" i="8"/>
  <c r="D10" i="8"/>
  <c r="C10" i="8"/>
  <c r="B10" i="8"/>
  <c r="F20" i="8" l="1"/>
  <c r="F46" i="8"/>
  <c r="F28" i="8"/>
  <c r="F38" i="8"/>
  <c r="G60" i="8"/>
  <c r="G55" i="8"/>
  <c r="F55" i="8"/>
  <c r="F15" i="8"/>
  <c r="F45" i="8"/>
  <c r="F49" i="8"/>
  <c r="F18" i="8"/>
  <c r="E53" i="8"/>
  <c r="D53" i="8"/>
  <c r="B48" i="8" s="1"/>
  <c r="G50" i="8"/>
  <c r="F13" i="8"/>
  <c r="F23" i="8"/>
  <c r="F37" i="8"/>
  <c r="F22" i="8"/>
  <c r="F30" i="8"/>
  <c r="B33" i="8"/>
  <c r="F44" i="8"/>
  <c r="F42" i="8"/>
  <c r="F14" i="8"/>
  <c r="B41" i="8"/>
  <c r="F25" i="8"/>
  <c r="F41" i="8"/>
  <c r="F16" i="8"/>
  <c r="F19" i="8"/>
  <c r="F32" i="8"/>
  <c r="F24" i="8"/>
  <c r="F27" i="8"/>
  <c r="F40" i="8"/>
  <c r="F43" i="8"/>
  <c r="F31" i="8"/>
  <c r="B27" i="8"/>
  <c r="F36" i="8"/>
  <c r="F48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F12" i="8"/>
  <c r="B14" i="8"/>
  <c r="F35" i="8"/>
  <c r="B46" i="8"/>
  <c r="F47" i="8"/>
  <c r="F11" i="8"/>
  <c r="B20" i="8"/>
  <c r="G53" i="8" l="1"/>
  <c r="B21" i="8"/>
  <c r="B36" i="8"/>
  <c r="B39" i="8"/>
  <c r="B50" i="8"/>
  <c r="B16" i="8"/>
  <c r="B23" i="8"/>
  <c r="B29" i="8"/>
  <c r="B30" i="8"/>
  <c r="B32" i="8"/>
  <c r="B26" i="8"/>
  <c r="B12" i="8"/>
  <c r="C55" i="8"/>
  <c r="C56" i="8"/>
  <c r="C57" i="8"/>
  <c r="C58" i="8"/>
  <c r="C59" i="8"/>
  <c r="C60" i="8"/>
  <c r="C61" i="8"/>
  <c r="C62" i="8"/>
  <c r="F53" i="8"/>
  <c r="C52" i="8"/>
  <c r="B55" i="8"/>
  <c r="B56" i="8"/>
  <c r="B57" i="8"/>
  <c r="B58" i="8"/>
  <c r="B59" i="8"/>
  <c r="B60" i="8"/>
  <c r="B61" i="8"/>
  <c r="B62" i="8"/>
  <c r="B52" i="8"/>
  <c r="B17" i="8"/>
  <c r="B44" i="8"/>
  <c r="B42" i="8"/>
  <c r="B47" i="8"/>
  <c r="B35" i="8"/>
  <c r="B19" i="8"/>
  <c r="B38" i="8"/>
  <c r="B25" i="8"/>
  <c r="B28" i="8"/>
  <c r="B22" i="8"/>
  <c r="B40" i="8"/>
  <c r="B24" i="8"/>
  <c r="B11" i="8"/>
  <c r="B18" i="8"/>
  <c r="B43" i="8"/>
  <c r="B31" i="8"/>
  <c r="B15" i="8"/>
  <c r="B34" i="8"/>
  <c r="B37" i="8"/>
  <c r="B45" i="8"/>
  <c r="B13" i="8"/>
  <c r="B49" i="8"/>
  <c r="B53" i="8" l="1"/>
  <c r="H50" i="8"/>
  <c r="H12" i="8"/>
  <c r="H11" i="8"/>
  <c r="H46" i="8"/>
  <c r="H42" i="8"/>
  <c r="H38" i="8"/>
  <c r="H34" i="8"/>
  <c r="H30" i="8"/>
  <c r="H26" i="8"/>
  <c r="H22" i="8"/>
  <c r="H18" i="8"/>
  <c r="H14" i="8"/>
  <c r="H47" i="8"/>
  <c r="H35" i="8"/>
  <c r="H27" i="8"/>
  <c r="H15" i="8"/>
  <c r="H49" i="8"/>
  <c r="H45" i="8"/>
  <c r="H41" i="8"/>
  <c r="H37" i="8"/>
  <c r="H33" i="8"/>
  <c r="H29" i="8"/>
  <c r="H25" i="8"/>
  <c r="H21" i="8"/>
  <c r="H17" i="8"/>
  <c r="H13" i="8"/>
  <c r="H43" i="8"/>
  <c r="H31" i="8"/>
  <c r="H19" i="8"/>
  <c r="H48" i="8"/>
  <c r="H44" i="8"/>
  <c r="H40" i="8"/>
  <c r="H36" i="8"/>
  <c r="H32" i="8"/>
  <c r="H28" i="8"/>
  <c r="H24" i="8"/>
  <c r="H20" i="8"/>
  <c r="H16" i="8"/>
  <c r="H39" i="8"/>
  <c r="H23" i="8"/>
  <c r="H53" i="8" l="1"/>
  <c r="C31" i="8"/>
  <c r="C38" i="8"/>
  <c r="C30" i="8"/>
  <c r="C14" i="8"/>
  <c r="C46" i="8"/>
  <c r="C22" i="8"/>
  <c r="C32" i="8"/>
  <c r="C26" i="8"/>
  <c r="C21" i="8"/>
  <c r="C24" i="8"/>
  <c r="C35" i="8"/>
  <c r="C28" i="8"/>
  <c r="C45" i="8"/>
  <c r="C13" i="8"/>
  <c r="C34" i="8"/>
  <c r="C37" i="8"/>
  <c r="C44" i="8"/>
  <c r="C16" i="8"/>
  <c r="C33" i="8"/>
  <c r="C50" i="8"/>
  <c r="C23" i="8"/>
  <c r="C43" i="8"/>
  <c r="C20" i="8"/>
  <c r="C48" i="8"/>
  <c r="C15" i="8"/>
  <c r="C17" i="8"/>
  <c r="C29" i="8"/>
  <c r="C40" i="8"/>
  <c r="C36" i="8"/>
  <c r="C39" i="8"/>
  <c r="C25" i="8"/>
  <c r="C49" i="8"/>
  <c r="C47" i="8"/>
  <c r="C19" i="8"/>
  <c r="C18" i="8"/>
  <c r="C27" i="8"/>
  <c r="C42" i="8"/>
  <c r="C11" i="8"/>
  <c r="C41" i="8"/>
  <c r="C12" i="8"/>
  <c r="C53" i="8" l="1"/>
  <c r="K62" i="7" l="1"/>
  <c r="E62" i="7"/>
  <c r="D62" i="7"/>
  <c r="K61" i="7"/>
  <c r="E61" i="7"/>
  <c r="F61" i="7" s="1"/>
  <c r="D61" i="7"/>
  <c r="K60" i="7"/>
  <c r="E60" i="7"/>
  <c r="F60" i="7" s="1"/>
  <c r="D60" i="7"/>
  <c r="K59" i="7"/>
  <c r="E59" i="7"/>
  <c r="D59" i="7"/>
  <c r="K58" i="7"/>
  <c r="E58" i="7"/>
  <c r="D58" i="7"/>
  <c r="K57" i="7"/>
  <c r="E57" i="7"/>
  <c r="D57" i="7"/>
  <c r="K56" i="7"/>
  <c r="E56" i="7"/>
  <c r="D56" i="7"/>
  <c r="K55" i="7"/>
  <c r="E55" i="7"/>
  <c r="D55" i="7"/>
  <c r="K50" i="7"/>
  <c r="F50" i="7"/>
  <c r="K49" i="7"/>
  <c r="E49" i="7"/>
  <c r="D49" i="7"/>
  <c r="K48" i="7"/>
  <c r="E48" i="7"/>
  <c r="D48" i="7"/>
  <c r="K47" i="7"/>
  <c r="E47" i="7"/>
  <c r="D47" i="7"/>
  <c r="K46" i="7"/>
  <c r="E46" i="7"/>
  <c r="D46" i="7"/>
  <c r="K45" i="7"/>
  <c r="E45" i="7"/>
  <c r="D45" i="7"/>
  <c r="K44" i="7"/>
  <c r="E44" i="7"/>
  <c r="D44" i="7"/>
  <c r="K43" i="7"/>
  <c r="E43" i="7"/>
  <c r="D43" i="7"/>
  <c r="K42" i="7"/>
  <c r="E42" i="7"/>
  <c r="D42" i="7"/>
  <c r="K41" i="7"/>
  <c r="E41" i="7"/>
  <c r="D41" i="7"/>
  <c r="K40" i="7"/>
  <c r="E40" i="7"/>
  <c r="D40" i="7"/>
  <c r="K39" i="7"/>
  <c r="E39" i="7"/>
  <c r="D39" i="7"/>
  <c r="K38" i="7"/>
  <c r="E38" i="7"/>
  <c r="D38" i="7"/>
  <c r="K37" i="7"/>
  <c r="E37" i="7"/>
  <c r="D37" i="7"/>
  <c r="K36" i="7"/>
  <c r="E36" i="7"/>
  <c r="D36" i="7"/>
  <c r="K35" i="7"/>
  <c r="E35" i="7"/>
  <c r="D35" i="7"/>
  <c r="K34" i="7"/>
  <c r="E34" i="7"/>
  <c r="D34" i="7"/>
  <c r="K33" i="7"/>
  <c r="E33" i="7"/>
  <c r="D33" i="7"/>
  <c r="K32" i="7"/>
  <c r="E32" i="7"/>
  <c r="D32" i="7"/>
  <c r="K31" i="7"/>
  <c r="E31" i="7"/>
  <c r="D31" i="7"/>
  <c r="K30" i="7"/>
  <c r="E30" i="7"/>
  <c r="D30" i="7"/>
  <c r="K29" i="7"/>
  <c r="E29" i="7"/>
  <c r="D29" i="7"/>
  <c r="K28" i="7"/>
  <c r="E28" i="7"/>
  <c r="D28" i="7"/>
  <c r="K27" i="7"/>
  <c r="E27" i="7"/>
  <c r="D27" i="7"/>
  <c r="K26" i="7"/>
  <c r="E26" i="7"/>
  <c r="D26" i="7"/>
  <c r="K25" i="7"/>
  <c r="E25" i="7"/>
  <c r="D25" i="7"/>
  <c r="K24" i="7"/>
  <c r="E24" i="7"/>
  <c r="D24" i="7"/>
  <c r="K23" i="7"/>
  <c r="E23" i="7"/>
  <c r="D23" i="7"/>
  <c r="K22" i="7"/>
  <c r="E22" i="7"/>
  <c r="D22" i="7"/>
  <c r="K21" i="7"/>
  <c r="E21" i="7"/>
  <c r="D21" i="7"/>
  <c r="K20" i="7"/>
  <c r="E20" i="7"/>
  <c r="D20" i="7"/>
  <c r="K19" i="7"/>
  <c r="E19" i="7"/>
  <c r="D19" i="7"/>
  <c r="K18" i="7"/>
  <c r="E18" i="7"/>
  <c r="D18" i="7"/>
  <c r="K17" i="7"/>
  <c r="E17" i="7"/>
  <c r="D17" i="7"/>
  <c r="K16" i="7"/>
  <c r="E16" i="7"/>
  <c r="D16" i="7"/>
  <c r="K15" i="7"/>
  <c r="E15" i="7"/>
  <c r="D15" i="7"/>
  <c r="K14" i="7"/>
  <c r="E14" i="7"/>
  <c r="D14" i="7"/>
  <c r="K13" i="7"/>
  <c r="E13" i="7"/>
  <c r="D13" i="7"/>
  <c r="K12" i="7"/>
  <c r="E12" i="7"/>
  <c r="D12" i="7"/>
  <c r="K11" i="7"/>
  <c r="E11" i="7"/>
  <c r="D11" i="7"/>
  <c r="E10" i="7"/>
  <c r="D10" i="7"/>
  <c r="C10" i="7"/>
  <c r="B10" i="7"/>
  <c r="F59" i="7" l="1"/>
  <c r="F58" i="7"/>
  <c r="F55" i="7"/>
  <c r="F62" i="7"/>
  <c r="F56" i="7"/>
  <c r="F57" i="7"/>
  <c r="K51" i="7"/>
  <c r="I53" i="7"/>
  <c r="G48" i="7" s="1"/>
  <c r="D53" i="7"/>
  <c r="F18" i="7"/>
  <c r="F26" i="7"/>
  <c r="F34" i="7"/>
  <c r="F38" i="7"/>
  <c r="F42" i="7"/>
  <c r="F15" i="7"/>
  <c r="F23" i="7"/>
  <c r="F28" i="7"/>
  <c r="F17" i="7"/>
  <c r="F25" i="7"/>
  <c r="F33" i="7"/>
  <c r="F14" i="7"/>
  <c r="F22" i="7"/>
  <c r="F30" i="7"/>
  <c r="F35" i="7"/>
  <c r="F37" i="7"/>
  <c r="F39" i="7"/>
  <c r="F41" i="7"/>
  <c r="F43" i="7"/>
  <c r="F45" i="7"/>
  <c r="F47" i="7"/>
  <c r="F49" i="7"/>
  <c r="F36" i="7"/>
  <c r="F40" i="7"/>
  <c r="F46" i="7"/>
  <c r="F31" i="7"/>
  <c r="F12" i="7"/>
  <c r="F20" i="7"/>
  <c r="F11" i="7"/>
  <c r="F19" i="7"/>
  <c r="F27" i="7"/>
  <c r="F16" i="7"/>
  <c r="F24" i="7"/>
  <c r="F32" i="7"/>
  <c r="F13" i="7"/>
  <c r="F21" i="7"/>
  <c r="F29" i="7"/>
  <c r="J53" i="7"/>
  <c r="F44" i="7"/>
  <c r="F48" i="7"/>
  <c r="B56" i="7" l="1"/>
  <c r="B21" i="7"/>
  <c r="B48" i="7"/>
  <c r="B47" i="7"/>
  <c r="B28" i="7"/>
  <c r="B46" i="7"/>
  <c r="G42" i="7"/>
  <c r="B55" i="7"/>
  <c r="B44" i="7"/>
  <c r="G35" i="7"/>
  <c r="B22" i="7"/>
  <c r="B15" i="7"/>
  <c r="B23" i="7"/>
  <c r="B18" i="7"/>
  <c r="G36" i="7"/>
  <c r="B27" i="7"/>
  <c r="B57" i="7"/>
  <c r="G60" i="7"/>
  <c r="G45" i="7"/>
  <c r="B62" i="7"/>
  <c r="B38" i="7"/>
  <c r="B24" i="7"/>
  <c r="B12" i="7"/>
  <c r="G38" i="7"/>
  <c r="G46" i="7"/>
  <c r="B19" i="7"/>
  <c r="B37" i="7"/>
  <c r="B33" i="7"/>
  <c r="B51" i="7"/>
  <c r="B50" i="7"/>
  <c r="G41" i="7"/>
  <c r="B30" i="7"/>
  <c r="B60" i="7"/>
  <c r="B26" i="7"/>
  <c r="G34" i="7"/>
  <c r="B45" i="7"/>
  <c r="B13" i="7"/>
  <c r="G43" i="7"/>
  <c r="B43" i="7"/>
  <c r="B20" i="7"/>
  <c r="B59" i="7"/>
  <c r="B32" i="7"/>
  <c r="G44" i="7"/>
  <c r="B41" i="7"/>
  <c r="B58" i="7"/>
  <c r="B40" i="7"/>
  <c r="G37" i="7"/>
  <c r="B39" i="7"/>
  <c r="B14" i="7"/>
  <c r="G56" i="7"/>
  <c r="B36" i="7"/>
  <c r="B29" i="7"/>
  <c r="G39" i="7"/>
  <c r="G47" i="7"/>
  <c r="B35" i="7"/>
  <c r="B11" i="7"/>
  <c r="B52" i="7"/>
  <c r="G49" i="7"/>
  <c r="G52" i="7"/>
  <c r="B17" i="7"/>
  <c r="G51" i="7"/>
  <c r="B42" i="7"/>
  <c r="B61" i="7"/>
  <c r="B34" i="7"/>
  <c r="B16" i="7"/>
  <c r="G40" i="7"/>
  <c r="B49" i="7"/>
  <c r="B25" i="7"/>
  <c r="B31" i="7"/>
  <c r="G62" i="7"/>
  <c r="G55" i="7"/>
  <c r="G14" i="7"/>
  <c r="G31" i="7"/>
  <c r="G21" i="7"/>
  <c r="G13" i="7"/>
  <c r="G59" i="7"/>
  <c r="G57" i="7"/>
  <c r="G32" i="7"/>
  <c r="G30" i="7"/>
  <c r="G28" i="7"/>
  <c r="G26" i="7"/>
  <c r="G24" i="7"/>
  <c r="G22" i="7"/>
  <c r="G20" i="7"/>
  <c r="G18" i="7"/>
  <c r="G16" i="7"/>
  <c r="G12" i="7"/>
  <c r="G61" i="7"/>
  <c r="G50" i="7"/>
  <c r="G58" i="7"/>
  <c r="G33" i="7"/>
  <c r="G29" i="7"/>
  <c r="G27" i="7"/>
  <c r="G25" i="7"/>
  <c r="G23" i="7"/>
  <c r="G19" i="7"/>
  <c r="G15" i="7"/>
  <c r="G11" i="7"/>
  <c r="G17" i="7"/>
  <c r="K53" i="7"/>
  <c r="H62" i="7"/>
  <c r="H61" i="7"/>
  <c r="H60" i="7"/>
  <c r="H59" i="7"/>
  <c r="H58" i="7"/>
  <c r="H57" i="7"/>
  <c r="H56" i="7"/>
  <c r="H55" i="7"/>
  <c r="H50" i="7"/>
  <c r="H36" i="7"/>
  <c r="H24" i="7"/>
  <c r="H27" i="7"/>
  <c r="H19" i="7"/>
  <c r="H11" i="7"/>
  <c r="H30" i="7"/>
  <c r="H22" i="7"/>
  <c r="H14" i="7"/>
  <c r="H49" i="7"/>
  <c r="H47" i="7"/>
  <c r="H45" i="7"/>
  <c r="H43" i="7"/>
  <c r="H41" i="7"/>
  <c r="H39" i="7"/>
  <c r="H37" i="7"/>
  <c r="H35" i="7"/>
  <c r="H33" i="7"/>
  <c r="H25" i="7"/>
  <c r="H17" i="7"/>
  <c r="H46" i="7"/>
  <c r="H44" i="7"/>
  <c r="H40" i="7"/>
  <c r="H34" i="7"/>
  <c r="H21" i="7"/>
  <c r="H32" i="7"/>
  <c r="H16" i="7"/>
  <c r="H28" i="7"/>
  <c r="H20" i="7"/>
  <c r="H12" i="7"/>
  <c r="H31" i="7"/>
  <c r="H23" i="7"/>
  <c r="H15" i="7"/>
  <c r="H26" i="7"/>
  <c r="H18" i="7"/>
  <c r="H52" i="7"/>
  <c r="H48" i="7"/>
  <c r="H42" i="7"/>
  <c r="H38" i="7"/>
  <c r="H29" i="7"/>
  <c r="H13" i="7"/>
  <c r="F51" i="7"/>
  <c r="H51" i="7"/>
  <c r="E53" i="7"/>
  <c r="B53" i="7" l="1"/>
  <c r="G53" i="7"/>
  <c r="C52" i="7"/>
  <c r="C50" i="7"/>
  <c r="F53" i="7"/>
  <c r="C59" i="7"/>
  <c r="C55" i="7"/>
  <c r="C62" i="7"/>
  <c r="C58" i="7"/>
  <c r="C60" i="7"/>
  <c r="C56" i="7"/>
  <c r="C61" i="7"/>
  <c r="C57" i="7"/>
  <c r="C26" i="7"/>
  <c r="C28" i="7"/>
  <c r="C39" i="7"/>
  <c r="C47" i="7"/>
  <c r="C43" i="7"/>
  <c r="C36" i="7"/>
  <c r="C15" i="7"/>
  <c r="C46" i="7"/>
  <c r="C20" i="7"/>
  <c r="C27" i="7"/>
  <c r="C24" i="7"/>
  <c r="C21" i="7"/>
  <c r="C17" i="7"/>
  <c r="C14" i="7"/>
  <c r="C29" i="7"/>
  <c r="C44" i="7"/>
  <c r="C33" i="7"/>
  <c r="C30" i="7"/>
  <c r="C41" i="7"/>
  <c r="C49" i="7"/>
  <c r="C11" i="7"/>
  <c r="C34" i="7"/>
  <c r="C23" i="7"/>
  <c r="C35" i="7"/>
  <c r="C31" i="7"/>
  <c r="C32" i="7"/>
  <c r="C38" i="7"/>
  <c r="C18" i="7"/>
  <c r="C37" i="7"/>
  <c r="C45" i="7"/>
  <c r="C12" i="7"/>
  <c r="C19" i="7"/>
  <c r="C16" i="7"/>
  <c r="C13" i="7"/>
  <c r="C48" i="7"/>
  <c r="C42" i="7"/>
  <c r="C25" i="7"/>
  <c r="C22" i="7"/>
  <c r="C40" i="7"/>
  <c r="H53" i="7"/>
  <c r="C51" i="7"/>
  <c r="C53" i="7" l="1"/>
</calcChain>
</file>

<file path=xl/sharedStrings.xml><?xml version="1.0" encoding="utf-8"?>
<sst xmlns="http://schemas.openxmlformats.org/spreadsheetml/2006/main" count="796" uniqueCount="107">
  <si>
    <t xml:space="preserve">                                                  </t>
  </si>
  <si>
    <t>Immatrikulationen von neuen Personenwagen  (CH+FL)</t>
  </si>
  <si>
    <t>Mises en circulation des voitures de tourisme neuves (CH+FL)</t>
  </si>
  <si>
    <t>Marken</t>
  </si>
  <si>
    <t>+/- %</t>
  </si>
  <si>
    <t>Alfa Romeo</t>
  </si>
  <si>
    <t>Aston Martin</t>
  </si>
  <si>
    <t>Audi</t>
  </si>
  <si>
    <t>BMW</t>
  </si>
  <si>
    <t>BMW Alpina</t>
  </si>
  <si>
    <t>Citroën</t>
  </si>
  <si>
    <t>Dacia</t>
  </si>
  <si>
    <t>Fiat</t>
  </si>
  <si>
    <t>Ford</t>
  </si>
  <si>
    <t>Honda</t>
  </si>
  <si>
    <t xml:space="preserve">Hyundai </t>
  </si>
  <si>
    <t>Jeep</t>
  </si>
  <si>
    <t>Kia</t>
  </si>
  <si>
    <t>Lexus</t>
  </si>
  <si>
    <t>Maserati</t>
  </si>
  <si>
    <t>Mazda</t>
  </si>
  <si>
    <t>Mercedes</t>
  </si>
  <si>
    <t>Mitsubishi</t>
  </si>
  <si>
    <t>Nissan</t>
  </si>
  <si>
    <t>Opel</t>
  </si>
  <si>
    <t>Peugeot</t>
  </si>
  <si>
    <t>Porsche</t>
  </si>
  <si>
    <t>Renault</t>
  </si>
  <si>
    <t>Seat</t>
  </si>
  <si>
    <t>Smart</t>
  </si>
  <si>
    <t>Subaru</t>
  </si>
  <si>
    <t>Suzuki</t>
  </si>
  <si>
    <t>Toyota</t>
  </si>
  <si>
    <t>Volkswagen</t>
  </si>
  <si>
    <t>Volvo</t>
  </si>
  <si>
    <t>Diverse Marken</t>
  </si>
  <si>
    <t>GESAMT-TOTAL</t>
  </si>
  <si>
    <t>Infiniti</t>
  </si>
  <si>
    <t xml:space="preserve"> </t>
  </si>
  <si>
    <t>Marktanteil [%]</t>
  </si>
  <si>
    <t>Jaguar</t>
  </si>
  <si>
    <t>Tesla</t>
  </si>
  <si>
    <t>4 x 4</t>
  </si>
  <si>
    <t>Hybrid (Benzin)</t>
  </si>
  <si>
    <t>Hybrid (Diesel)</t>
  </si>
  <si>
    <t>Elektrisch</t>
  </si>
  <si>
    <t>CNG</t>
  </si>
  <si>
    <t>Wasserstoff / Elektr.</t>
  </si>
  <si>
    <t>ALTERNATIV-ANTRIEB</t>
  </si>
  <si>
    <t>DIESEL</t>
  </si>
  <si>
    <t xml:space="preserve">  Kum. 18</t>
  </si>
  <si>
    <t>Alpine</t>
  </si>
  <si>
    <t>Januar 2019</t>
  </si>
  <si>
    <t>janvier 2019</t>
  </si>
  <si>
    <t>Stichtag: 31. Januar 2019  rb</t>
  </si>
  <si>
    <t xml:space="preserve">  Kum. 19</t>
  </si>
  <si>
    <t>Quelle: auto-schweiz / ASTRA/MOFIS 1.02.19 / source: auto-suisse / OFROU/MOFIS 1.02.19</t>
  </si>
  <si>
    <t>Januar - Februar 2019</t>
  </si>
  <si>
    <t>janvier - février 2019</t>
  </si>
  <si>
    <t>Stichtag: 28. Februar 2019 rb</t>
  </si>
  <si>
    <t xml:space="preserve"> Kum. 18</t>
  </si>
  <si>
    <t>Quelle: auto-schweiz / ASTRA/MOFIS 1.03.19 / source: auto-suisse / OFROU/MOFIS 1.03.19</t>
  </si>
  <si>
    <t>Januar - März 2019</t>
  </si>
  <si>
    <t>janvier - mars 2019</t>
  </si>
  <si>
    <t>Stichtag: 31. März 2019  rb</t>
  </si>
  <si>
    <t>Quelle: auto-schweiz / ASTRA/MOFIS 2.04.19 / source: auto-suisse / OFROU/MOFIS 2.04.19</t>
  </si>
  <si>
    <t>Land Rover</t>
  </si>
  <si>
    <t>Mini</t>
  </si>
  <si>
    <t>DS Automobiles</t>
  </si>
  <si>
    <t>Škoda</t>
  </si>
  <si>
    <t>SsangYong</t>
  </si>
  <si>
    <t>Januar - April 2019</t>
  </si>
  <si>
    <t>janvier - avril 2019</t>
  </si>
  <si>
    <t>Stichtag: 30. April 2019  rb</t>
  </si>
  <si>
    <t>Quelle: auto-schweiz / ASTRA/MOFIS 1.05.19 / source: auto-suisse / OFROU/MOFIS 1.05.19</t>
  </si>
  <si>
    <t>Januar - Mai 2019</t>
  </si>
  <si>
    <t>janvier - mai 2019</t>
  </si>
  <si>
    <t>Stichtag: 31. Mai 2019  rb</t>
  </si>
  <si>
    <t>Quelle: auto-schweiz / ASTRA/MOFIS 3.06.19 / source: auto-suisse / OFROU/MOFIS 3.06.19</t>
  </si>
  <si>
    <t>Januar - Juni 2019</t>
  </si>
  <si>
    <t>janvier - juin 2019</t>
  </si>
  <si>
    <t>Stichtag: 30. Juni 2019  rb</t>
  </si>
  <si>
    <t>Quelle: auto-schweiz / ASTRA/MOFIS 2.07.19 / source: auto-suisse / OFROU/MOFIS 2.07.19</t>
  </si>
  <si>
    <t>Januar - Juli 2019</t>
  </si>
  <si>
    <t>janvier - juillet 2019</t>
  </si>
  <si>
    <t>Stichtag: 31. Juli 2019  lc</t>
  </si>
  <si>
    <t>Quelle: auto-schweiz / ASTRA/MOFIS 4.08.19 / source: auto-suisse / OFROU/MOFIS 4.08.19</t>
  </si>
  <si>
    <t>Januar - August 2019</t>
  </si>
  <si>
    <t>janvier - août 2019</t>
  </si>
  <si>
    <t>Stichtag: 31. August 2019  lc</t>
  </si>
  <si>
    <t>Quelle, source: auto-schweiz / ASTRA, OFROU/MOFIS 2.09.19</t>
  </si>
  <si>
    <t>Quelle/source: auto-schweiz / ASTRA/OFROU: MOFIS 1.10.19</t>
  </si>
  <si>
    <t>Stichtag: 30. September 2019  lc</t>
  </si>
  <si>
    <t>janvier - septembre 2019</t>
  </si>
  <si>
    <t>Januar - September 2019</t>
  </si>
  <si>
    <t>Quelle: auto-schweiz / ASTRA/MOFIS 01.11.19 / source: auto-suisse / OFROU/MOFIS 01.11.19</t>
  </si>
  <si>
    <t>Stichtag: 31. Oktober 2019 lc</t>
  </si>
  <si>
    <t>janvier - octobre 2019</t>
  </si>
  <si>
    <t>Januar - Oktober 2019</t>
  </si>
  <si>
    <t>Quelle: auto-schweiz / ASTRA/MOFIS 2.12.19 / source: auto-suisse / OFROU/MOFIS 2.12.19</t>
  </si>
  <si>
    <t>Stichtag: 30. November 2019 lc</t>
  </si>
  <si>
    <t>janvier - novembre 2019</t>
  </si>
  <si>
    <t>Januar - November 2019</t>
  </si>
  <si>
    <t>Quelle: auto-schweiz / ASTRA/MOFIS 02.01.20 / source: auto-suisse / OFROU/MOFIS 02.01.20</t>
  </si>
  <si>
    <t>Stichtag: 31. Dezember 2019 lc</t>
  </si>
  <si>
    <t>janvier - décembre 2019</t>
  </si>
  <si>
    <t>Januar - Dezember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</si>
</sst>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dd/\ mmmm\ yyyy"/>
    <numFmt numFmtId="166" formatCode="mmm/\ yy"/>
    <numFmt numFmtId="167" formatCode="0.0"/>
    <numFmt numFmtId="168" formatCode="0.0%"/>
    <numFmt numFmtId="169" formatCode="[Color10]#,##0.0;[Red]\-#,##0.0"/>
  </numFmts>
  <fonts count="16" x14ac:knownFonts="1">
    <font>
      <sz val="10"/>
      <name val="Helv"/>
    </font>
    <font>
      <sz val="8"/>
      <name val="Helv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i/>
      <sz val="11"/>
      <color indexed="48"/>
      <name val="Calibri"/>
      <family val="2"/>
    </font>
    <font>
      <sz val="11"/>
      <name val="Calibri"/>
      <family val="2"/>
    </font>
    <font>
      <i/>
      <sz val="11"/>
      <color indexed="48"/>
      <name val="Calibri"/>
      <family val="2"/>
    </font>
    <font>
      <i/>
      <sz val="10"/>
      <color indexed="48"/>
      <name val="Calibri"/>
      <family val="2"/>
    </font>
    <font>
      <b/>
      <i/>
      <sz val="12"/>
      <color indexed="48"/>
      <name val="Calibri"/>
      <family val="2"/>
    </font>
    <font>
      <sz val="9"/>
      <name val="Calibri"/>
      <family val="2"/>
    </font>
    <font>
      <b/>
      <i/>
      <sz val="11"/>
      <color rgb="FF3366FF"/>
      <name val="Calibri"/>
      <family val="2"/>
    </font>
    <font>
      <i/>
      <sz val="11"/>
      <color rgb="FF3366FF"/>
      <name val="Calibri"/>
      <family val="2"/>
    </font>
    <font>
      <b/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4" fillId="0" borderId="0" xfId="0" applyFont="1"/>
    <xf numFmtId="164" fontId="4" fillId="0" borderId="0" xfId="0" applyNumberFormat="1" applyFont="1"/>
    <xf numFmtId="166" fontId="6" fillId="0" borderId="1" xfId="0" applyNumberFormat="1" applyFont="1" applyBorder="1" applyAlignment="1">
      <alignment horizontal="right"/>
    </xf>
    <xf numFmtId="166" fontId="7" fillId="0" borderId="2" xfId="0" applyNumberFormat="1" applyFont="1" applyBorder="1" applyAlignment="1">
      <alignment horizontal="right"/>
    </xf>
    <xf numFmtId="0" fontId="6" fillId="0" borderId="2" xfId="0" applyNumberFormat="1" applyFont="1" applyBorder="1" applyAlignment="1">
      <alignment horizontal="right"/>
    </xf>
    <xf numFmtId="0" fontId="8" fillId="0" borderId="0" xfId="0" applyFont="1"/>
    <xf numFmtId="167" fontId="8" fillId="0" borderId="6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horizontal="right"/>
    </xf>
    <xf numFmtId="169" fontId="6" fillId="0" borderId="8" xfId="0" applyNumberFormat="1" applyFont="1" applyFill="1" applyBorder="1" applyAlignment="1">
      <alignment horizontal="right"/>
    </xf>
    <xf numFmtId="167" fontId="8" fillId="0" borderId="0" xfId="0" applyNumberFormat="1" applyFont="1" applyFill="1" applyAlignment="1">
      <alignment horizontal="right"/>
    </xf>
    <xf numFmtId="167" fontId="9" fillId="0" borderId="0" xfId="0" applyNumberFormat="1" applyFont="1" applyFill="1" applyAlignment="1">
      <alignment horizontal="right"/>
    </xf>
    <xf numFmtId="169" fontId="6" fillId="0" borderId="8" xfId="0" applyNumberFormat="1" applyFont="1" applyFill="1" applyBorder="1"/>
    <xf numFmtId="3" fontId="8" fillId="0" borderId="6" xfId="0" applyNumberFormat="1" applyFont="1" applyFill="1" applyBorder="1"/>
    <xf numFmtId="3" fontId="8" fillId="0" borderId="6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9" fillId="0" borderId="0" xfId="0" applyNumberFormat="1" applyFont="1" applyFill="1"/>
    <xf numFmtId="3" fontId="8" fillId="0" borderId="6" xfId="0" applyNumberFormat="1" applyFont="1" applyFill="1" applyBorder="1" applyAlignment="1">
      <alignment horizontal="left"/>
    </xf>
    <xf numFmtId="0" fontId="8" fillId="0" borderId="6" xfId="0" applyFont="1" applyFill="1" applyBorder="1"/>
    <xf numFmtId="0" fontId="4" fillId="0" borderId="6" xfId="0" applyFont="1" applyFill="1" applyBorder="1"/>
    <xf numFmtId="168" fontId="8" fillId="0" borderId="6" xfId="0" applyNumberFormat="1" applyFont="1" applyFill="1" applyBorder="1" applyAlignment="1">
      <alignment horizontal="right"/>
    </xf>
    <xf numFmtId="168" fontId="9" fillId="0" borderId="0" xfId="0" applyNumberFormat="1" applyFont="1" applyFill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 horizontal="right"/>
    </xf>
    <xf numFmtId="169" fontId="3" fillId="0" borderId="8" xfId="0" applyNumberFormat="1" applyFont="1" applyFill="1" applyBorder="1" applyAlignment="1">
      <alignment horizontal="right"/>
    </xf>
    <xf numFmtId="168" fontId="8" fillId="0" borderId="0" xfId="0" applyNumberFormat="1" applyFont="1" applyFill="1" applyAlignment="1">
      <alignment horizontal="right"/>
    </xf>
    <xf numFmtId="3" fontId="4" fillId="0" borderId="6" xfId="0" applyNumberFormat="1" applyFont="1" applyFill="1" applyBorder="1"/>
    <xf numFmtId="3" fontId="10" fillId="0" borderId="0" xfId="0" applyNumberFormat="1" applyFont="1" applyFill="1"/>
    <xf numFmtId="169" fontId="3" fillId="0" borderId="8" xfId="0" applyNumberFormat="1" applyFont="1" applyFill="1" applyBorder="1"/>
    <xf numFmtId="0" fontId="2" fillId="0" borderId="3" xfId="0" applyFont="1" applyFill="1" applyBorder="1"/>
    <xf numFmtId="167" fontId="8" fillId="0" borderId="3" xfId="0" applyNumberFormat="1" applyFont="1" applyFill="1" applyBorder="1" applyAlignment="1">
      <alignment horizontal="right"/>
    </xf>
    <xf numFmtId="167" fontId="9" fillId="0" borderId="4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3" fontId="11" fillId="0" borderId="4" xfId="0" applyNumberFormat="1" applyFont="1" applyFill="1" applyBorder="1" applyAlignment="1">
      <alignment horizontal="right"/>
    </xf>
    <xf numFmtId="169" fontId="2" fillId="0" borderId="5" xfId="0" applyNumberFormat="1" applyFont="1" applyFill="1" applyBorder="1" applyAlignment="1">
      <alignment horizontal="right"/>
    </xf>
    <xf numFmtId="167" fontId="8" fillId="0" borderId="4" xfId="0" applyNumberFormat="1" applyFont="1" applyFill="1" applyBorder="1" applyAlignment="1">
      <alignment horizontal="right"/>
    </xf>
    <xf numFmtId="3" fontId="2" fillId="0" borderId="3" xfId="0" applyNumberFormat="1" applyFont="1" applyFill="1" applyBorder="1"/>
    <xf numFmtId="169" fontId="2" fillId="0" borderId="5" xfId="0" applyNumberFormat="1" applyFont="1" applyFill="1" applyBorder="1"/>
    <xf numFmtId="0" fontId="4" fillId="0" borderId="0" xfId="0" applyFont="1" applyFill="1"/>
    <xf numFmtId="164" fontId="4" fillId="0" borderId="0" xfId="0" applyNumberFormat="1" applyFont="1" applyFill="1" applyAlignment="1">
      <alignment horizontal="right"/>
    </xf>
    <xf numFmtId="167" fontId="8" fillId="0" borderId="0" xfId="0" applyNumberFormat="1" applyFont="1" applyFill="1"/>
    <xf numFmtId="167" fontId="9" fillId="0" borderId="0" xfId="0" applyNumberFormat="1" applyFont="1" applyFill="1"/>
    <xf numFmtId="164" fontId="8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>
      <alignment horizontal="right"/>
    </xf>
    <xf numFmtId="0" fontId="12" fillId="0" borderId="2" xfId="0" applyFont="1" applyBorder="1"/>
    <xf numFmtId="2" fontId="12" fillId="0" borderId="9" xfId="0" applyNumberFormat="1" applyFont="1" applyBorder="1" applyAlignment="1">
      <alignment horizontal="right"/>
    </xf>
    <xf numFmtId="3" fontId="4" fillId="0" borderId="0" xfId="0" applyNumberFormat="1" applyFont="1"/>
    <xf numFmtId="0" fontId="4" fillId="0" borderId="0" xfId="0" applyFont="1" applyBorder="1"/>
    <xf numFmtId="0" fontId="2" fillId="0" borderId="0" xfId="0" applyFont="1" applyBorder="1"/>
    <xf numFmtId="0" fontId="3" fillId="0" borderId="0" xfId="0" applyFont="1" applyBorder="1"/>
    <xf numFmtId="164" fontId="3" fillId="0" borderId="0" xfId="0" applyNumberFormat="1" applyFont="1" applyBorder="1"/>
    <xf numFmtId="0" fontId="6" fillId="0" borderId="0" xfId="0" applyFont="1" applyBorder="1"/>
    <xf numFmtId="164" fontId="6" fillId="0" borderId="0" xfId="0" applyNumberFormat="1" applyFont="1" applyBorder="1" applyAlignment="1">
      <alignment horizontal="left"/>
    </xf>
    <xf numFmtId="0" fontId="4" fillId="0" borderId="2" xfId="0" applyFont="1" applyBorder="1"/>
    <xf numFmtId="1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3" fillId="0" borderId="0" xfId="0" applyNumberFormat="1" applyFont="1" applyBorder="1"/>
    <xf numFmtId="0" fontId="6" fillId="0" borderId="0" xfId="0" applyNumberFormat="1" applyFont="1" applyBorder="1"/>
    <xf numFmtId="164" fontId="4" fillId="0" borderId="0" xfId="0" applyNumberFormat="1" applyFont="1" applyBorder="1"/>
    <xf numFmtId="164" fontId="3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2" fontId="4" fillId="0" borderId="0" xfId="0" applyNumberFormat="1" applyFont="1" applyBorder="1"/>
    <xf numFmtId="0" fontId="6" fillId="0" borderId="2" xfId="0" applyFont="1" applyBorder="1"/>
    <xf numFmtId="17" fontId="3" fillId="0" borderId="0" xfId="0" quotePrefix="1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167" fontId="8" fillId="0" borderId="4" xfId="0" applyNumberFormat="1" applyFont="1" applyFill="1" applyBorder="1"/>
    <xf numFmtId="167" fontId="9" fillId="0" borderId="4" xfId="0" applyNumberFormat="1" applyFont="1" applyFill="1" applyBorder="1"/>
    <xf numFmtId="169" fontId="6" fillId="0" borderId="5" xfId="0" applyNumberFormat="1" applyFont="1" applyFill="1" applyBorder="1" applyAlignment="1">
      <alignment horizontal="right"/>
    </xf>
    <xf numFmtId="164" fontId="8" fillId="0" borderId="4" xfId="0" applyNumberFormat="1" applyFont="1" applyFill="1" applyBorder="1" applyAlignment="1">
      <alignment horizontal="right"/>
    </xf>
    <xf numFmtId="164" fontId="9" fillId="0" borderId="4" xfId="0" applyNumberFormat="1" applyFont="1" applyFill="1" applyBorder="1" applyAlignment="1">
      <alignment horizontal="right"/>
    </xf>
    <xf numFmtId="169" fontId="6" fillId="0" borderId="5" xfId="0" applyNumberFormat="1" applyFont="1" applyFill="1" applyBorder="1"/>
    <xf numFmtId="0" fontId="4" fillId="0" borderId="1" xfId="0" applyFont="1" applyBorder="1"/>
    <xf numFmtId="0" fontId="4" fillId="0" borderId="2" xfId="0" applyNumberFormat="1" applyFont="1" applyBorder="1"/>
    <xf numFmtId="0" fontId="6" fillId="0" borderId="3" xfId="0" applyFont="1" applyFill="1" applyBorder="1"/>
    <xf numFmtId="3" fontId="6" fillId="0" borderId="3" xfId="0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>
      <alignment horizontal="right"/>
    </xf>
    <xf numFmtId="3" fontId="6" fillId="0" borderId="3" xfId="0" applyNumberFormat="1" applyFont="1" applyFill="1" applyBorder="1"/>
    <xf numFmtId="3" fontId="8" fillId="2" borderId="6" xfId="0" applyNumberFormat="1" applyFont="1" applyFill="1" applyBorder="1" applyAlignment="1">
      <alignment horizontal="left"/>
    </xf>
    <xf numFmtId="167" fontId="9" fillId="2" borderId="0" xfId="0" applyNumberFormat="1" applyFont="1" applyFill="1" applyBorder="1" applyAlignment="1">
      <alignment horizontal="right"/>
    </xf>
    <xf numFmtId="3" fontId="8" fillId="2" borderId="6" xfId="0" applyNumberFormat="1" applyFont="1" applyFill="1" applyBorder="1" applyAlignment="1">
      <alignment horizontal="right"/>
    </xf>
    <xf numFmtId="3" fontId="9" fillId="2" borderId="0" xfId="0" applyNumberFormat="1" applyFont="1" applyFill="1" applyAlignment="1">
      <alignment horizontal="right"/>
    </xf>
    <xf numFmtId="169" fontId="6" fillId="2" borderId="8" xfId="0" applyNumberFormat="1" applyFont="1" applyFill="1" applyBorder="1" applyAlignment="1">
      <alignment horizontal="right"/>
    </xf>
    <xf numFmtId="167" fontId="8" fillId="2" borderId="0" xfId="0" applyNumberFormat="1" applyFont="1" applyFill="1" applyAlignment="1">
      <alignment horizontal="right"/>
    </xf>
    <xf numFmtId="167" fontId="9" fillId="2" borderId="0" xfId="0" applyNumberFormat="1" applyFont="1" applyFill="1" applyAlignment="1">
      <alignment horizontal="right"/>
    </xf>
    <xf numFmtId="3" fontId="8" fillId="2" borderId="6" xfId="0" applyNumberFormat="1" applyFont="1" applyFill="1" applyBorder="1"/>
    <xf numFmtId="3" fontId="9" fillId="2" borderId="0" xfId="0" applyNumberFormat="1" applyFont="1" applyFill="1"/>
    <xf numFmtId="169" fontId="6" fillId="2" borderId="8" xfId="0" applyNumberFormat="1" applyFont="1" applyFill="1" applyBorder="1"/>
    <xf numFmtId="0" fontId="8" fillId="2" borderId="6" xfId="0" applyFont="1" applyFill="1" applyBorder="1"/>
    <xf numFmtId="167" fontId="8" fillId="2" borderId="6" xfId="0" applyNumberFormat="1" applyFont="1" applyFill="1" applyBorder="1" applyAlignment="1">
      <alignment horizontal="right"/>
    </xf>
    <xf numFmtId="0" fontId="6" fillId="2" borderId="1" xfId="0" applyFont="1" applyFill="1" applyBorder="1"/>
    <xf numFmtId="167" fontId="8" fillId="2" borderId="2" xfId="0" applyNumberFormat="1" applyFont="1" applyFill="1" applyBorder="1"/>
    <xf numFmtId="167" fontId="9" fillId="2" borderId="2" xfId="0" applyNumberFormat="1" applyFont="1" applyFill="1" applyBorder="1"/>
    <xf numFmtId="3" fontId="6" fillId="2" borderId="1" xfId="0" applyNumberFormat="1" applyFont="1" applyFill="1" applyBorder="1" applyAlignment="1">
      <alignment horizontal="right"/>
    </xf>
    <xf numFmtId="3" fontId="7" fillId="2" borderId="2" xfId="0" applyNumberFormat="1" applyFont="1" applyFill="1" applyBorder="1" applyAlignment="1">
      <alignment horizontal="right"/>
    </xf>
    <xf numFmtId="169" fontId="6" fillId="2" borderId="9" xfId="0" applyNumberFormat="1" applyFont="1" applyFill="1" applyBorder="1" applyAlignment="1">
      <alignment horizontal="right"/>
    </xf>
    <xf numFmtId="164" fontId="8" fillId="2" borderId="2" xfId="0" applyNumberFormat="1" applyFont="1" applyFill="1" applyBorder="1" applyAlignment="1">
      <alignment horizontal="right"/>
    </xf>
    <xf numFmtId="164" fontId="9" fillId="2" borderId="2" xfId="0" applyNumberFormat="1" applyFont="1" applyFill="1" applyBorder="1" applyAlignment="1">
      <alignment horizontal="right"/>
    </xf>
    <xf numFmtId="3" fontId="6" fillId="2" borderId="1" xfId="0" applyNumberFormat="1" applyFont="1" applyFill="1" applyBorder="1"/>
    <xf numFmtId="169" fontId="6" fillId="2" borderId="9" xfId="0" applyNumberFormat="1" applyFont="1" applyFill="1" applyBorder="1"/>
    <xf numFmtId="167" fontId="8" fillId="2" borderId="0" xfId="0" applyNumberFormat="1" applyFont="1" applyFill="1"/>
    <xf numFmtId="167" fontId="9" fillId="2" borderId="0" xfId="0" applyNumberFormat="1" applyFont="1" applyFill="1"/>
    <xf numFmtId="164" fontId="8" fillId="2" borderId="0" xfId="0" applyNumberFormat="1" applyFont="1" applyFill="1" applyAlignment="1">
      <alignment horizontal="right"/>
    </xf>
    <xf numFmtId="164" fontId="9" fillId="2" borderId="0" xfId="0" applyNumberFormat="1" applyFont="1" applyFill="1" applyAlignment="1">
      <alignment horizontal="right"/>
    </xf>
    <xf numFmtId="3" fontId="13" fillId="2" borderId="2" xfId="0" applyNumberFormat="1" applyFont="1" applyFill="1" applyBorder="1"/>
    <xf numFmtId="3" fontId="13" fillId="0" borderId="4" xfId="0" applyNumberFormat="1" applyFont="1" applyFill="1" applyBorder="1"/>
    <xf numFmtId="3" fontId="14" fillId="2" borderId="0" xfId="0" applyNumberFormat="1" applyFont="1" applyFill="1" applyBorder="1"/>
    <xf numFmtId="3" fontId="14" fillId="0" borderId="0" xfId="0" applyNumberFormat="1" applyFont="1" applyFill="1" applyBorder="1"/>
    <xf numFmtId="167" fontId="8" fillId="2" borderId="6" xfId="0" applyNumberFormat="1" applyFont="1" applyFill="1" applyBorder="1"/>
    <xf numFmtId="167" fontId="8" fillId="2" borderId="7" xfId="0" applyNumberFormat="1" applyFont="1" applyFill="1" applyBorder="1" applyAlignment="1">
      <alignment horizontal="right"/>
    </xf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3" fillId="0" borderId="0" xfId="0" applyNumberFormat="1" applyFont="1"/>
    <xf numFmtId="0" fontId="6" fillId="0" borderId="0" xfId="0" applyFont="1"/>
    <xf numFmtId="17" fontId="3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/>
    </xf>
    <xf numFmtId="0" fontId="3" fillId="0" borderId="0" xfId="0" applyFont="1" applyAlignment="1">
      <alignment horizontal="centerContinuous"/>
    </xf>
    <xf numFmtId="2" fontId="4" fillId="0" borderId="0" xfId="0" applyNumberFormat="1" applyFont="1"/>
    <xf numFmtId="0" fontId="6" fillId="0" borderId="10" xfId="0" applyFont="1" applyBorder="1"/>
    <xf numFmtId="166" fontId="6" fillId="0" borderId="3" xfId="0" applyNumberFormat="1" applyFont="1" applyBorder="1" applyAlignment="1">
      <alignment horizontal="right"/>
    </xf>
    <xf numFmtId="166" fontId="7" fillId="0" borderId="5" xfId="0" applyNumberFormat="1" applyFont="1" applyBorder="1" applyAlignment="1">
      <alignment horizontal="right"/>
    </xf>
    <xf numFmtId="166" fontId="7" fillId="0" borderId="4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2" fontId="6" fillId="0" borderId="5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left"/>
    </xf>
    <xf numFmtId="167" fontId="8" fillId="0" borderId="6" xfId="0" applyNumberFormat="1" applyFont="1" applyBorder="1" applyAlignment="1">
      <alignment horizontal="right"/>
    </xf>
    <xf numFmtId="167" fontId="9" fillId="0" borderId="0" xfId="0" applyNumberFormat="1" applyFont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169" fontId="6" fillId="0" borderId="8" xfId="0" applyNumberFormat="1" applyFont="1" applyBorder="1" applyAlignment="1">
      <alignment horizontal="right"/>
    </xf>
    <xf numFmtId="167" fontId="8" fillId="0" borderId="0" xfId="0" applyNumberFormat="1" applyFont="1" applyAlignment="1">
      <alignment horizontal="right"/>
    </xf>
    <xf numFmtId="3" fontId="8" fillId="0" borderId="6" xfId="0" applyNumberFormat="1" applyFont="1" applyBorder="1"/>
    <xf numFmtId="3" fontId="9" fillId="0" borderId="0" xfId="0" applyNumberFormat="1" applyFont="1"/>
    <xf numFmtId="169" fontId="6" fillId="0" borderId="8" xfId="0" applyNumberFormat="1" applyFont="1" applyBorder="1"/>
    <xf numFmtId="0" fontId="8" fillId="0" borderId="6" xfId="0" applyFont="1" applyBorder="1"/>
    <xf numFmtId="0" fontId="4" fillId="0" borderId="6" xfId="0" applyFont="1" applyBorder="1"/>
    <xf numFmtId="168" fontId="8" fillId="0" borderId="6" xfId="0" applyNumberFormat="1" applyFont="1" applyBorder="1" applyAlignment="1">
      <alignment horizontal="right"/>
    </xf>
    <xf numFmtId="168" fontId="9" fillId="0" borderId="0" xfId="0" applyNumberFormat="1" applyFont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right"/>
    </xf>
    <xf numFmtId="169" fontId="3" fillId="0" borderId="8" xfId="0" applyNumberFormat="1" applyFont="1" applyBorder="1" applyAlignment="1">
      <alignment horizontal="right"/>
    </xf>
    <xf numFmtId="168" fontId="8" fillId="0" borderId="0" xfId="0" applyNumberFormat="1" applyFont="1" applyAlignment="1">
      <alignment horizontal="right"/>
    </xf>
    <xf numFmtId="3" fontId="4" fillId="0" borderId="6" xfId="0" applyNumberFormat="1" applyFont="1" applyBorder="1"/>
    <xf numFmtId="3" fontId="10" fillId="0" borderId="0" xfId="0" applyNumberFormat="1" applyFont="1"/>
    <xf numFmtId="169" fontId="3" fillId="0" borderId="8" xfId="0" applyNumberFormat="1" applyFont="1" applyBorder="1"/>
    <xf numFmtId="0" fontId="2" fillId="0" borderId="3" xfId="0" applyFont="1" applyBorder="1"/>
    <xf numFmtId="167" fontId="8" fillId="0" borderId="3" xfId="0" applyNumberFormat="1" applyFont="1" applyBorder="1" applyAlignment="1">
      <alignment horizontal="right"/>
    </xf>
    <xf numFmtId="167" fontId="9" fillId="0" borderId="4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169" fontId="2" fillId="0" borderId="5" xfId="0" applyNumberFormat="1" applyFont="1" applyBorder="1" applyAlignment="1">
      <alignment horizontal="right"/>
    </xf>
    <xf numFmtId="167" fontId="8" fillId="0" borderId="4" xfId="0" applyNumberFormat="1" applyFont="1" applyBorder="1" applyAlignment="1">
      <alignment horizontal="right"/>
    </xf>
    <xf numFmtId="3" fontId="2" fillId="0" borderId="3" xfId="0" applyNumberFormat="1" applyFont="1" applyBorder="1"/>
    <xf numFmtId="169" fontId="2" fillId="0" borderId="5" xfId="0" applyNumberFormat="1" applyFont="1" applyBorder="1"/>
    <xf numFmtId="164" fontId="4" fillId="0" borderId="0" xfId="0" applyNumberFormat="1" applyFont="1" applyAlignment="1">
      <alignment horizontal="right"/>
    </xf>
    <xf numFmtId="3" fontId="7" fillId="2" borderId="2" xfId="0" applyNumberFormat="1" applyFont="1" applyFill="1" applyBorder="1"/>
    <xf numFmtId="0" fontId="6" fillId="0" borderId="3" xfId="0" applyFont="1" applyBorder="1"/>
    <xf numFmtId="167" fontId="8" fillId="0" borderId="4" xfId="0" applyNumberFormat="1" applyFont="1" applyBorder="1"/>
    <xf numFmtId="167" fontId="9" fillId="0" borderId="4" xfId="0" applyNumberFormat="1" applyFont="1" applyBorder="1"/>
    <xf numFmtId="3" fontId="6" fillId="0" borderId="3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169" fontId="6" fillId="0" borderId="5" xfId="0" applyNumberFormat="1" applyFont="1" applyBorder="1" applyAlignment="1">
      <alignment horizontal="right"/>
    </xf>
    <xf numFmtId="164" fontId="8" fillId="0" borderId="4" xfId="0" applyNumberFormat="1" applyFont="1" applyBorder="1" applyAlignment="1">
      <alignment horizontal="right"/>
    </xf>
    <xf numFmtId="164" fontId="9" fillId="0" borderId="4" xfId="0" applyNumberFormat="1" applyFont="1" applyBorder="1" applyAlignment="1">
      <alignment horizontal="right"/>
    </xf>
    <xf numFmtId="3" fontId="6" fillId="0" borderId="3" xfId="0" applyNumberFormat="1" applyFont="1" applyBorder="1"/>
    <xf numFmtId="3" fontId="7" fillId="0" borderId="4" xfId="0" applyNumberFormat="1" applyFont="1" applyBorder="1"/>
    <xf numFmtId="169" fontId="6" fillId="0" borderId="5" xfId="0" applyNumberFormat="1" applyFont="1" applyBorder="1"/>
    <xf numFmtId="167" fontId="8" fillId="0" borderId="0" xfId="0" applyNumberFormat="1" applyFont="1"/>
    <xf numFmtId="167" fontId="9" fillId="0" borderId="0" xfId="0" applyNumberFormat="1" applyFont="1"/>
    <xf numFmtId="164" fontId="8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6" fillId="0" borderId="4" xfId="0" applyFont="1" applyBorder="1" applyAlignment="1">
      <alignment horizontal="right"/>
    </xf>
    <xf numFmtId="1" fontId="3" fillId="0" borderId="0" xfId="0" applyNumberFormat="1" applyFont="1"/>
    <xf numFmtId="17" fontId="3" fillId="0" borderId="0" xfId="0" applyNumberFormat="1" applyFont="1" applyAlignment="1">
      <alignment horizontal="left"/>
    </xf>
    <xf numFmtId="0" fontId="15" fillId="0" borderId="0" xfId="0" applyFont="1"/>
    <xf numFmtId="17" fontId="12" fillId="0" borderId="0" xfId="0" applyNumberFormat="1" applyFont="1" applyAlignment="1">
      <alignment horizontal="center"/>
    </xf>
    <xf numFmtId="17" fontId="12" fillId="0" borderId="0" xfId="0" applyNumberFormat="1" applyFont="1"/>
    <xf numFmtId="16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167" fontId="4" fillId="0" borderId="0" xfId="0" applyNumberFormat="1" applyFont="1"/>
    <xf numFmtId="167" fontId="4" fillId="0" borderId="0" xfId="0" applyNumberFormat="1" applyFont="1" applyAlignment="1">
      <alignment horizontal="right"/>
    </xf>
    <xf numFmtId="167" fontId="10" fillId="0" borderId="0" xfId="0" applyNumberFormat="1" applyFont="1" applyAlignment="1">
      <alignment horizontal="right"/>
    </xf>
    <xf numFmtId="3" fontId="4" fillId="0" borderId="6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167" fontId="6" fillId="0" borderId="0" xfId="0" applyNumberFormat="1" applyFont="1"/>
    <xf numFmtId="166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167" fontId="4" fillId="0" borderId="0" xfId="0" applyNumberFormat="1" applyFont="1" applyFill="1"/>
    <xf numFmtId="3" fontId="4" fillId="0" borderId="0" xfId="0" applyNumberFormat="1" applyFont="1" applyFill="1"/>
    <xf numFmtId="167" fontId="4" fillId="0" borderId="0" xfId="0" applyNumberFormat="1" applyFont="1" applyFill="1" applyAlignment="1">
      <alignment horizontal="right"/>
    </xf>
    <xf numFmtId="167" fontId="10" fillId="0" borderId="0" xfId="0" applyNumberFormat="1" applyFont="1" applyFill="1" applyAlignment="1">
      <alignment horizontal="right"/>
    </xf>
    <xf numFmtId="3" fontId="6" fillId="0" borderId="0" xfId="0" applyNumberFormat="1" applyFont="1" applyFill="1"/>
    <xf numFmtId="164" fontId="6" fillId="0" borderId="0" xfId="0" applyNumberFormat="1" applyFont="1" applyFill="1" applyAlignment="1">
      <alignment horizontal="right"/>
    </xf>
    <xf numFmtId="164" fontId="6" fillId="0" borderId="0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6" fillId="0" borderId="1" xfId="0" applyFont="1" applyBorder="1"/>
    <xf numFmtId="2" fontId="6" fillId="0" borderId="4" xfId="0" applyNumberFormat="1" applyFon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366FF"/>
      <color rgb="FFE3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123825</xdr:rowOff>
    </xdr:to>
    <xdr:pic>
      <xdr:nvPicPr>
        <xdr:cNvPr id="1180" name="Picture 32" descr="autoCH_Logo_Claim_rgb_hr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95250</xdr:colOff>
      <xdr:row>0</xdr:row>
      <xdr:rowOff>0</xdr:rowOff>
    </xdr:from>
    <xdr:to>
      <xdr:col>10</xdr:col>
      <xdr:colOff>523875</xdr:colOff>
      <xdr:row>2</xdr:row>
      <xdr:rowOff>238125</xdr:rowOff>
    </xdr:to>
    <xdr:pic>
      <xdr:nvPicPr>
        <xdr:cNvPr id="1181" name="Picture 2" descr="NummernSchilderBETab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11049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95250</xdr:colOff>
      <xdr:row>0</xdr:row>
      <xdr:rowOff>47625</xdr:rowOff>
    </xdr:from>
    <xdr:ext cx="1139825" cy="835025"/>
    <xdr:pic>
      <xdr:nvPicPr>
        <xdr:cNvPr id="2" name="Picture 2" descr="NummernSchilderBETab">
          <a:extLst>
            <a:ext uri="{FF2B5EF4-FFF2-40B4-BE49-F238E27FC236}">
              <a16:creationId xmlns:a16="http://schemas.microsoft.com/office/drawing/2014/main" id="{27A38C57-F9E4-4B9C-B0F0-ECD6A3185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47625"/>
          <a:ext cx="1139825" cy="83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1778000" cy="542925"/>
    <xdr:pic>
      <xdr:nvPicPr>
        <xdr:cNvPr id="3" name="Picture 32" descr="autoCH_Logo_Claim_rgb_hr">
          <a:extLst>
            <a:ext uri="{FF2B5EF4-FFF2-40B4-BE49-F238E27FC236}">
              <a16:creationId xmlns:a16="http://schemas.microsoft.com/office/drawing/2014/main" id="{35826A5F-8386-4C52-8E35-E70A031FB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80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76200</xdr:colOff>
      <xdr:row>0</xdr:row>
      <xdr:rowOff>57150</xdr:rowOff>
    </xdr:from>
    <xdr:ext cx="1139825" cy="835025"/>
    <xdr:pic>
      <xdr:nvPicPr>
        <xdr:cNvPr id="2" name="Picture 2" descr="NummernSchilderBETab">
          <a:extLst>
            <a:ext uri="{FF2B5EF4-FFF2-40B4-BE49-F238E27FC236}">
              <a16:creationId xmlns:a16="http://schemas.microsoft.com/office/drawing/2014/main" id="{8EA40624-53F5-4CC6-B2E8-13327E6A2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57150"/>
          <a:ext cx="1139825" cy="83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0</xdr:row>
      <xdr:rowOff>47625</xdr:rowOff>
    </xdr:from>
    <xdr:ext cx="1778000" cy="549275"/>
    <xdr:pic>
      <xdr:nvPicPr>
        <xdr:cNvPr id="3" name="Picture 32" descr="autoCH_Logo_Claim_rgb_hr">
          <a:extLst>
            <a:ext uri="{FF2B5EF4-FFF2-40B4-BE49-F238E27FC236}">
              <a16:creationId xmlns:a16="http://schemas.microsoft.com/office/drawing/2014/main" id="{6ADFCB01-52CD-4E97-8F0E-ADACA7C7A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778000" cy="54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85725</xdr:colOff>
      <xdr:row>0</xdr:row>
      <xdr:rowOff>38100</xdr:rowOff>
    </xdr:from>
    <xdr:ext cx="1139825" cy="835025"/>
    <xdr:pic>
      <xdr:nvPicPr>
        <xdr:cNvPr id="2" name="Picture 2" descr="NummernSchilderBETab">
          <a:extLst>
            <a:ext uri="{FF2B5EF4-FFF2-40B4-BE49-F238E27FC236}">
              <a16:creationId xmlns:a16="http://schemas.microsoft.com/office/drawing/2014/main" id="{DC0FF7E0-8677-4F08-8528-27AE97974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6625" y="38100"/>
          <a:ext cx="1139825" cy="83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1778000" cy="542925"/>
    <xdr:pic>
      <xdr:nvPicPr>
        <xdr:cNvPr id="3" name="Picture 33" descr="autoCH_Logo_Claim_rgb_hr">
          <a:extLst>
            <a:ext uri="{FF2B5EF4-FFF2-40B4-BE49-F238E27FC236}">
              <a16:creationId xmlns:a16="http://schemas.microsoft.com/office/drawing/2014/main" id="{5DB60D87-8BD9-44C7-989A-E482A6BCA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80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123825</xdr:rowOff>
    </xdr:to>
    <xdr:pic>
      <xdr:nvPicPr>
        <xdr:cNvPr id="2" name="Picture 32" descr="autoCH_Logo_Claim_rgb_hr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95250</xdr:colOff>
      <xdr:row>0</xdr:row>
      <xdr:rowOff>0</xdr:rowOff>
    </xdr:from>
    <xdr:to>
      <xdr:col>10</xdr:col>
      <xdr:colOff>523875</xdr:colOff>
      <xdr:row>2</xdr:row>
      <xdr:rowOff>238125</xdr:rowOff>
    </xdr:to>
    <xdr:pic>
      <xdr:nvPicPr>
        <xdr:cNvPr id="3" name="Picture 2" descr="NummernSchilderBETab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11049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123825</xdr:rowOff>
    </xdr:to>
    <xdr:pic>
      <xdr:nvPicPr>
        <xdr:cNvPr id="2" name="Picture 32" descr="autoCH_Logo_Claim_rgb_hr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95250</xdr:colOff>
      <xdr:row>0</xdr:row>
      <xdr:rowOff>0</xdr:rowOff>
    </xdr:from>
    <xdr:to>
      <xdr:col>10</xdr:col>
      <xdr:colOff>523875</xdr:colOff>
      <xdr:row>2</xdr:row>
      <xdr:rowOff>238125</xdr:rowOff>
    </xdr:to>
    <xdr:pic>
      <xdr:nvPicPr>
        <xdr:cNvPr id="3" name="Picture 2" descr="NummernSchilderBETab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11049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123825</xdr:rowOff>
    </xdr:to>
    <xdr:pic>
      <xdr:nvPicPr>
        <xdr:cNvPr id="2" name="Picture 32" descr="autoCH_Logo_Claim_rgb_hr">
          <a:extLst>
            <a:ext uri="{FF2B5EF4-FFF2-40B4-BE49-F238E27FC236}">
              <a16:creationId xmlns:a16="http://schemas.microsoft.com/office/drawing/2014/main" id="{F1EC4DA9-42B5-48F1-8C9B-E5B5916B8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95250</xdr:colOff>
      <xdr:row>0</xdr:row>
      <xdr:rowOff>0</xdr:rowOff>
    </xdr:from>
    <xdr:to>
      <xdr:col>10</xdr:col>
      <xdr:colOff>523875</xdr:colOff>
      <xdr:row>2</xdr:row>
      <xdr:rowOff>238125</xdr:rowOff>
    </xdr:to>
    <xdr:pic>
      <xdr:nvPicPr>
        <xdr:cNvPr id="3" name="Picture 2" descr="NummernSchilderBETab">
          <a:extLst>
            <a:ext uri="{FF2B5EF4-FFF2-40B4-BE49-F238E27FC236}">
              <a16:creationId xmlns:a16="http://schemas.microsoft.com/office/drawing/2014/main" id="{F6E953C2-0EB6-4AF7-A5AF-B7C6E1240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11049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123825</xdr:rowOff>
    </xdr:to>
    <xdr:pic>
      <xdr:nvPicPr>
        <xdr:cNvPr id="2" name="Picture 32" descr="autoCH_Logo_Claim_rgb_hr">
          <a:extLst>
            <a:ext uri="{FF2B5EF4-FFF2-40B4-BE49-F238E27FC236}">
              <a16:creationId xmlns:a16="http://schemas.microsoft.com/office/drawing/2014/main" id="{B79E4067-F9F0-4A8A-B253-8B44B4CC5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95250</xdr:colOff>
      <xdr:row>0</xdr:row>
      <xdr:rowOff>0</xdr:rowOff>
    </xdr:from>
    <xdr:to>
      <xdr:col>10</xdr:col>
      <xdr:colOff>523875</xdr:colOff>
      <xdr:row>2</xdr:row>
      <xdr:rowOff>238125</xdr:rowOff>
    </xdr:to>
    <xdr:pic>
      <xdr:nvPicPr>
        <xdr:cNvPr id="3" name="Picture 2" descr="NummernSchilderBETab">
          <a:extLst>
            <a:ext uri="{FF2B5EF4-FFF2-40B4-BE49-F238E27FC236}">
              <a16:creationId xmlns:a16="http://schemas.microsoft.com/office/drawing/2014/main" id="{879387CA-5463-4E8B-998E-335EC1713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11049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123825</xdr:rowOff>
    </xdr:to>
    <xdr:pic>
      <xdr:nvPicPr>
        <xdr:cNvPr id="2" name="Picture 32" descr="autoCH_Logo_Claim_rgb_hr">
          <a:extLst>
            <a:ext uri="{FF2B5EF4-FFF2-40B4-BE49-F238E27FC236}">
              <a16:creationId xmlns:a16="http://schemas.microsoft.com/office/drawing/2014/main" id="{A9FEEA49-441C-4674-856E-CA80E6C15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95250</xdr:colOff>
      <xdr:row>0</xdr:row>
      <xdr:rowOff>0</xdr:rowOff>
    </xdr:from>
    <xdr:to>
      <xdr:col>10</xdr:col>
      <xdr:colOff>523875</xdr:colOff>
      <xdr:row>2</xdr:row>
      <xdr:rowOff>238125</xdr:rowOff>
    </xdr:to>
    <xdr:pic>
      <xdr:nvPicPr>
        <xdr:cNvPr id="3" name="Picture 2" descr="NummernSchilderBETab">
          <a:extLst>
            <a:ext uri="{FF2B5EF4-FFF2-40B4-BE49-F238E27FC236}">
              <a16:creationId xmlns:a16="http://schemas.microsoft.com/office/drawing/2014/main" id="{8699DADB-85DF-47D1-8C6E-180211331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11049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123825</xdr:rowOff>
    </xdr:to>
    <xdr:pic>
      <xdr:nvPicPr>
        <xdr:cNvPr id="2" name="Picture 31" descr="autoCH_Logo_Claim_rgb_hr">
          <a:extLst>
            <a:ext uri="{FF2B5EF4-FFF2-40B4-BE49-F238E27FC236}">
              <a16:creationId xmlns:a16="http://schemas.microsoft.com/office/drawing/2014/main" id="{46649FBE-2364-4712-BAD3-00F31D4C5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104775</xdr:colOff>
      <xdr:row>0</xdr:row>
      <xdr:rowOff>19050</xdr:rowOff>
    </xdr:from>
    <xdr:to>
      <xdr:col>10</xdr:col>
      <xdr:colOff>533400</xdr:colOff>
      <xdr:row>2</xdr:row>
      <xdr:rowOff>257175</xdr:rowOff>
    </xdr:to>
    <xdr:pic>
      <xdr:nvPicPr>
        <xdr:cNvPr id="3" name="Picture 2" descr="NummernSchilderBETab">
          <a:extLst>
            <a:ext uri="{FF2B5EF4-FFF2-40B4-BE49-F238E27FC236}">
              <a16:creationId xmlns:a16="http://schemas.microsoft.com/office/drawing/2014/main" id="{80DDBDA7-B5CD-4E4D-B5B3-4B4F416D7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19050"/>
          <a:ext cx="11049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123825</xdr:rowOff>
    </xdr:to>
    <xdr:pic>
      <xdr:nvPicPr>
        <xdr:cNvPr id="2" name="Picture 31" descr="autoCH_Logo_Claim_rgb_hr">
          <a:extLst>
            <a:ext uri="{FF2B5EF4-FFF2-40B4-BE49-F238E27FC236}">
              <a16:creationId xmlns:a16="http://schemas.microsoft.com/office/drawing/2014/main" id="{E78FC427-BE36-4DCC-B196-9B036DFB1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80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85725</xdr:colOff>
      <xdr:row>0</xdr:row>
      <xdr:rowOff>19050</xdr:rowOff>
    </xdr:from>
    <xdr:to>
      <xdr:col>10</xdr:col>
      <xdr:colOff>514350</xdr:colOff>
      <xdr:row>2</xdr:row>
      <xdr:rowOff>257175</xdr:rowOff>
    </xdr:to>
    <xdr:pic>
      <xdr:nvPicPr>
        <xdr:cNvPr id="3" name="Picture 2" descr="NummernSchilderBETab">
          <a:extLst>
            <a:ext uri="{FF2B5EF4-FFF2-40B4-BE49-F238E27FC236}">
              <a16:creationId xmlns:a16="http://schemas.microsoft.com/office/drawing/2014/main" id="{2E8F74D9-4AE0-4055-8D68-D6FB62AE3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19050"/>
          <a:ext cx="1139825" cy="83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78000" cy="542925"/>
    <xdr:pic>
      <xdr:nvPicPr>
        <xdr:cNvPr id="2" name="Picture 31" descr="autoCH_Logo_Claim_rgb_hr">
          <a:extLst>
            <a:ext uri="{FF2B5EF4-FFF2-40B4-BE49-F238E27FC236}">
              <a16:creationId xmlns:a16="http://schemas.microsoft.com/office/drawing/2014/main" id="{EC2A3524-2FCA-4782-BA40-C74D61A8C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80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114300</xdr:colOff>
      <xdr:row>0</xdr:row>
      <xdr:rowOff>28575</xdr:rowOff>
    </xdr:from>
    <xdr:ext cx="1139825" cy="835025"/>
    <xdr:pic>
      <xdr:nvPicPr>
        <xdr:cNvPr id="3" name="Picture 2" descr="NummernSchilderBETab">
          <a:extLst>
            <a:ext uri="{FF2B5EF4-FFF2-40B4-BE49-F238E27FC236}">
              <a16:creationId xmlns:a16="http://schemas.microsoft.com/office/drawing/2014/main" id="{B56CBEE5-84EE-413D-82AD-84DE798C8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8575"/>
          <a:ext cx="1139825" cy="83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Statistik\Mofis%20Ende%20Monat\Mofis_Datenbanken%20RB\2019\MOFISPW2019mitRang_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olnik/Downloads/auto-schweiz_PW_2019_8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uto-schweiz_PW_2019_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."/>
      <sheetName val="Feb."/>
      <sheetName val="März"/>
      <sheetName val="April"/>
      <sheetName val="Mai"/>
      <sheetName val="Juni"/>
      <sheetName val="Juli"/>
      <sheetName val="Aug."/>
      <sheetName val="Sept."/>
      <sheetName val="Okt."/>
      <sheetName val="Nov."/>
      <sheetName val="Dez."/>
      <sheetName val="RanglisteJan"/>
      <sheetName val="Rangliste Feb"/>
      <sheetName val="Rangliste Maerz"/>
      <sheetName val="Rangliste April"/>
      <sheetName val="Rangliste Mai"/>
      <sheetName val="Rangliste Juni"/>
      <sheetName val="Rangliste Juli"/>
      <sheetName val="Rangliste Aug"/>
      <sheetName val="Rangliste Sept"/>
      <sheetName val="Rangliste Okt"/>
      <sheetName val="Rangliste Nov"/>
      <sheetName val="Rangliste Dez"/>
    </sheetNames>
    <sheetDataSet>
      <sheetData sheetId="0"/>
      <sheetData sheetId="1"/>
      <sheetData sheetId="2"/>
      <sheetData sheetId="3"/>
      <sheetData sheetId="4"/>
      <sheetData sheetId="5">
        <row r="10">
          <cell r="B10">
            <v>42159</v>
          </cell>
          <cell r="C10">
            <v>41794</v>
          </cell>
          <cell r="D10">
            <v>42159</v>
          </cell>
          <cell r="E10">
            <v>41794</v>
          </cell>
        </row>
        <row r="11">
          <cell r="I11">
            <v>1581</v>
          </cell>
          <cell r="J11">
            <v>2024</v>
          </cell>
        </row>
        <row r="12">
          <cell r="I12">
            <v>125</v>
          </cell>
          <cell r="J12">
            <v>70</v>
          </cell>
        </row>
        <row r="13">
          <cell r="I13">
            <v>115</v>
          </cell>
          <cell r="J13">
            <v>93</v>
          </cell>
        </row>
        <row r="14">
          <cell r="I14">
            <v>8974</v>
          </cell>
          <cell r="J14">
            <v>9008</v>
          </cell>
        </row>
        <row r="15">
          <cell r="I15">
            <v>12050</v>
          </cell>
          <cell r="J15">
            <v>12442</v>
          </cell>
        </row>
        <row r="16">
          <cell r="I16">
            <v>24</v>
          </cell>
          <cell r="J16">
            <v>42</v>
          </cell>
        </row>
        <row r="17">
          <cell r="I17">
            <v>3087</v>
          </cell>
          <cell r="J17">
            <v>3653</v>
          </cell>
        </row>
        <row r="18">
          <cell r="I18">
            <v>4080</v>
          </cell>
          <cell r="J18">
            <v>4682</v>
          </cell>
        </row>
        <row r="19">
          <cell r="I19">
            <v>306</v>
          </cell>
          <cell r="J19">
            <v>406</v>
          </cell>
        </row>
        <row r="20">
          <cell r="I20">
            <v>4403</v>
          </cell>
          <cell r="J20">
            <v>4877</v>
          </cell>
        </row>
        <row r="21">
          <cell r="I21">
            <v>6966</v>
          </cell>
          <cell r="J21">
            <v>7827</v>
          </cell>
        </row>
        <row r="22">
          <cell r="I22">
            <v>1800</v>
          </cell>
          <cell r="J22">
            <v>2053</v>
          </cell>
        </row>
        <row r="23">
          <cell r="I23">
            <v>4213</v>
          </cell>
          <cell r="J23">
            <v>4112</v>
          </cell>
        </row>
        <row r="24">
          <cell r="I24">
            <v>71</v>
          </cell>
          <cell r="J24">
            <v>58</v>
          </cell>
        </row>
        <row r="25">
          <cell r="I25">
            <v>1314</v>
          </cell>
          <cell r="J25">
            <v>977</v>
          </cell>
        </row>
        <row r="26">
          <cell r="I26">
            <v>2675</v>
          </cell>
          <cell r="J26">
            <v>2376</v>
          </cell>
        </row>
        <row r="27">
          <cell r="I27">
            <v>2219</v>
          </cell>
          <cell r="J27">
            <v>2660</v>
          </cell>
        </row>
        <row r="28">
          <cell r="I28">
            <v>2083</v>
          </cell>
          <cell r="J28">
            <v>1956</v>
          </cell>
        </row>
        <row r="29">
          <cell r="I29">
            <v>389</v>
          </cell>
          <cell r="J29">
            <v>259</v>
          </cell>
        </row>
        <row r="30">
          <cell r="I30">
            <v>201</v>
          </cell>
          <cell r="J30">
            <v>333</v>
          </cell>
        </row>
        <row r="31">
          <cell r="I31">
            <v>2990</v>
          </cell>
          <cell r="J31">
            <v>3284</v>
          </cell>
        </row>
        <row r="32">
          <cell r="I32">
            <v>12740</v>
          </cell>
          <cell r="J32">
            <v>12896</v>
          </cell>
        </row>
        <row r="33">
          <cell r="I33">
            <v>2387</v>
          </cell>
          <cell r="J33">
            <v>3077</v>
          </cell>
        </row>
        <row r="34">
          <cell r="I34">
            <v>2226</v>
          </cell>
          <cell r="J34">
            <v>2164</v>
          </cell>
        </row>
        <row r="35">
          <cell r="I35">
            <v>2718</v>
          </cell>
          <cell r="J35">
            <v>2624</v>
          </cell>
        </row>
        <row r="36">
          <cell r="I36">
            <v>5651</v>
          </cell>
          <cell r="J36">
            <v>6641</v>
          </cell>
        </row>
        <row r="37">
          <cell r="I37">
            <v>4887</v>
          </cell>
          <cell r="J37">
            <v>4843</v>
          </cell>
        </row>
        <row r="38">
          <cell r="I38">
            <v>1549</v>
          </cell>
          <cell r="J38">
            <v>2215</v>
          </cell>
        </row>
        <row r="39">
          <cell r="I39">
            <v>5883</v>
          </cell>
          <cell r="J39">
            <v>7605</v>
          </cell>
        </row>
        <row r="40">
          <cell r="I40">
            <v>7280</v>
          </cell>
          <cell r="J40">
            <v>6427</v>
          </cell>
        </row>
        <row r="41">
          <cell r="I41">
            <v>12469</v>
          </cell>
          <cell r="J41">
            <v>10217</v>
          </cell>
        </row>
        <row r="42">
          <cell r="I42">
            <v>1121</v>
          </cell>
          <cell r="J42">
            <v>998</v>
          </cell>
        </row>
        <row r="43">
          <cell r="I43">
            <v>259</v>
          </cell>
          <cell r="J43">
            <v>413</v>
          </cell>
        </row>
        <row r="44">
          <cell r="I44">
            <v>2159</v>
          </cell>
          <cell r="J44">
            <v>2548</v>
          </cell>
        </row>
        <row r="45">
          <cell r="I45">
            <v>4216</v>
          </cell>
          <cell r="J45">
            <v>4134</v>
          </cell>
        </row>
        <row r="46">
          <cell r="I46">
            <v>2989</v>
          </cell>
          <cell r="J46">
            <v>788</v>
          </cell>
        </row>
        <row r="47">
          <cell r="I47">
            <v>5471</v>
          </cell>
          <cell r="J47">
            <v>5065</v>
          </cell>
        </row>
        <row r="48">
          <cell r="I48">
            <v>17804</v>
          </cell>
          <cell r="J48">
            <v>17191</v>
          </cell>
        </row>
        <row r="49">
          <cell r="I49">
            <v>4594</v>
          </cell>
          <cell r="J49">
            <v>4048</v>
          </cell>
        </row>
        <row r="55">
          <cell r="I55">
            <v>79242</v>
          </cell>
          <cell r="J55">
            <v>76438</v>
          </cell>
        </row>
        <row r="56">
          <cell r="I56">
            <v>42811</v>
          </cell>
          <cell r="J56">
            <v>48219</v>
          </cell>
        </row>
        <row r="57">
          <cell r="I57">
            <v>9177</v>
          </cell>
          <cell r="J57">
            <v>6754</v>
          </cell>
        </row>
        <row r="58">
          <cell r="I58">
            <v>1060</v>
          </cell>
          <cell r="J58">
            <v>144</v>
          </cell>
        </row>
        <row r="59">
          <cell r="I59">
            <v>5943</v>
          </cell>
          <cell r="J59">
            <v>2404</v>
          </cell>
        </row>
        <row r="60">
          <cell r="I60">
            <v>514</v>
          </cell>
          <cell r="J60">
            <v>595</v>
          </cell>
        </row>
        <row r="61">
          <cell r="I61">
            <v>5</v>
          </cell>
          <cell r="J61">
            <v>24</v>
          </cell>
        </row>
        <row r="62">
          <cell r="I62">
            <v>16700</v>
          </cell>
          <cell r="J62">
            <v>9926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."/>
      <sheetName val="Feb."/>
      <sheetName val="März"/>
      <sheetName val="April"/>
      <sheetName val="Mai"/>
      <sheetName val="Juni"/>
      <sheetName val="Juli"/>
      <sheetName val="Aug."/>
      <sheetName val="Sept."/>
      <sheetName val="Okt."/>
      <sheetName val="Nov."/>
      <sheetName val="Dez."/>
      <sheetName val="RanglisteJan"/>
      <sheetName val="Rangliste Feb"/>
      <sheetName val="Rangliste Maerz"/>
      <sheetName val="Rangliste April"/>
      <sheetName val="Rangliste Mai"/>
      <sheetName val="Rangliste Juni"/>
      <sheetName val="Rangliste Juli"/>
      <sheetName val="Rangliste Sept"/>
      <sheetName val="Rangliste Okt"/>
      <sheetName val="Rangliste Nov"/>
      <sheetName val="Rangliste Dez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B10">
            <v>42190</v>
          </cell>
          <cell r="C10">
            <v>41825</v>
          </cell>
          <cell r="D10">
            <v>42190</v>
          </cell>
          <cell r="E10">
            <v>41825</v>
          </cell>
        </row>
        <row r="11">
          <cell r="I11">
            <v>1843</v>
          </cell>
          <cell r="J11">
            <v>2347</v>
          </cell>
        </row>
        <row r="12">
          <cell r="I12">
            <v>151</v>
          </cell>
          <cell r="J12">
            <v>87</v>
          </cell>
        </row>
        <row r="13">
          <cell r="I13">
            <v>128</v>
          </cell>
          <cell r="J13">
            <v>110</v>
          </cell>
        </row>
        <row r="14">
          <cell r="I14">
            <v>10869</v>
          </cell>
          <cell r="J14">
            <v>10905</v>
          </cell>
        </row>
        <row r="15">
          <cell r="I15">
            <v>14209</v>
          </cell>
          <cell r="J15">
            <v>14530</v>
          </cell>
        </row>
        <row r="16">
          <cell r="I16">
            <v>34</v>
          </cell>
          <cell r="J16">
            <v>48</v>
          </cell>
        </row>
        <row r="17">
          <cell r="I17">
            <v>3803</v>
          </cell>
          <cell r="J17">
            <v>4379</v>
          </cell>
        </row>
        <row r="18">
          <cell r="I18">
            <v>4863</v>
          </cell>
          <cell r="J18">
            <v>5527</v>
          </cell>
        </row>
        <row r="19">
          <cell r="I19">
            <v>394</v>
          </cell>
          <cell r="J19">
            <v>517</v>
          </cell>
        </row>
        <row r="20">
          <cell r="I20">
            <v>5133</v>
          </cell>
          <cell r="J20">
            <v>5744</v>
          </cell>
        </row>
        <row r="21">
          <cell r="I21">
            <v>8260</v>
          </cell>
          <cell r="J21">
            <v>9141</v>
          </cell>
        </row>
        <row r="22">
          <cell r="I22">
            <v>2058</v>
          </cell>
          <cell r="J22">
            <v>2257</v>
          </cell>
        </row>
        <row r="23">
          <cell r="I23">
            <v>4884</v>
          </cell>
          <cell r="J23">
            <v>4791</v>
          </cell>
        </row>
        <row r="24">
          <cell r="I24">
            <v>78</v>
          </cell>
          <cell r="J24">
            <v>67</v>
          </cell>
        </row>
        <row r="25">
          <cell r="I25">
            <v>1494</v>
          </cell>
          <cell r="J25">
            <v>1091</v>
          </cell>
        </row>
        <row r="26">
          <cell r="I26">
            <v>3138</v>
          </cell>
          <cell r="J26">
            <v>2751</v>
          </cell>
        </row>
        <row r="27">
          <cell r="I27">
            <v>2521</v>
          </cell>
          <cell r="J27">
            <v>2961</v>
          </cell>
        </row>
        <row r="28">
          <cell r="I28">
            <v>2394</v>
          </cell>
          <cell r="J28">
            <v>2157</v>
          </cell>
        </row>
        <row r="29">
          <cell r="I29">
            <v>470</v>
          </cell>
          <cell r="J29">
            <v>323</v>
          </cell>
        </row>
        <row r="30">
          <cell r="I30">
            <v>241</v>
          </cell>
          <cell r="J30">
            <v>379</v>
          </cell>
        </row>
        <row r="31">
          <cell r="I31">
            <v>3599</v>
          </cell>
          <cell r="J31">
            <v>3762</v>
          </cell>
        </row>
        <row r="32">
          <cell r="I32">
            <v>14859</v>
          </cell>
          <cell r="J32">
            <v>14469</v>
          </cell>
        </row>
        <row r="33">
          <cell r="I33">
            <v>2885</v>
          </cell>
          <cell r="J33">
            <v>3576</v>
          </cell>
        </row>
        <row r="34">
          <cell r="I34">
            <v>2556</v>
          </cell>
          <cell r="J34">
            <v>2580</v>
          </cell>
        </row>
        <row r="35">
          <cell r="I35">
            <v>3018</v>
          </cell>
          <cell r="J35">
            <v>2963</v>
          </cell>
        </row>
        <row r="36">
          <cell r="I36">
            <v>6425</v>
          </cell>
          <cell r="J36">
            <v>7578</v>
          </cell>
        </row>
        <row r="37">
          <cell r="I37">
            <v>5639</v>
          </cell>
          <cell r="J37">
            <v>6001</v>
          </cell>
        </row>
        <row r="38">
          <cell r="I38">
            <v>1847</v>
          </cell>
          <cell r="J38">
            <v>2590</v>
          </cell>
        </row>
        <row r="39">
          <cell r="I39">
            <v>6682</v>
          </cell>
          <cell r="J39">
            <v>8529</v>
          </cell>
        </row>
        <row r="40">
          <cell r="I40">
            <v>8510</v>
          </cell>
          <cell r="J40">
            <v>7655</v>
          </cell>
        </row>
        <row r="41">
          <cell r="I41">
            <v>14076</v>
          </cell>
          <cell r="J41">
            <v>11643</v>
          </cell>
        </row>
        <row r="42">
          <cell r="I42">
            <v>1255</v>
          </cell>
          <cell r="J42">
            <v>1178</v>
          </cell>
        </row>
        <row r="43">
          <cell r="I43">
            <v>307</v>
          </cell>
          <cell r="J43">
            <v>470</v>
          </cell>
        </row>
        <row r="44">
          <cell r="I44">
            <v>2321</v>
          </cell>
          <cell r="J44">
            <v>2873</v>
          </cell>
        </row>
        <row r="45">
          <cell r="I45">
            <v>4653</v>
          </cell>
          <cell r="J45">
            <v>4563</v>
          </cell>
        </row>
        <row r="46">
          <cell r="I46">
            <v>3223</v>
          </cell>
          <cell r="J46">
            <v>819</v>
          </cell>
        </row>
        <row r="47">
          <cell r="I47">
            <v>6394</v>
          </cell>
          <cell r="J47">
            <v>5728</v>
          </cell>
        </row>
        <row r="48">
          <cell r="I48">
            <v>20825</v>
          </cell>
          <cell r="J48">
            <v>20479</v>
          </cell>
        </row>
        <row r="49">
          <cell r="I49">
            <v>5343</v>
          </cell>
          <cell r="J49">
            <v>4828</v>
          </cell>
        </row>
        <row r="55">
          <cell r="I55">
            <v>91790</v>
          </cell>
          <cell r="J55">
            <v>88856</v>
          </cell>
        </row>
        <row r="56">
          <cell r="I56">
            <v>49330</v>
          </cell>
          <cell r="J56">
            <v>55891</v>
          </cell>
        </row>
        <row r="57">
          <cell r="I57">
            <v>10883</v>
          </cell>
          <cell r="J57">
            <v>7917</v>
          </cell>
        </row>
        <row r="58">
          <cell r="I58">
            <v>1527</v>
          </cell>
          <cell r="J58">
            <v>202</v>
          </cell>
        </row>
        <row r="59">
          <cell r="I59">
            <v>6688</v>
          </cell>
          <cell r="J59">
            <v>2633</v>
          </cell>
        </row>
        <row r="60">
          <cell r="I60">
            <v>615</v>
          </cell>
          <cell r="J60">
            <v>676</v>
          </cell>
        </row>
        <row r="61">
          <cell r="I61">
            <v>15</v>
          </cell>
          <cell r="J61">
            <v>24</v>
          </cell>
        </row>
        <row r="62">
          <cell r="I62">
            <v>19729</v>
          </cell>
          <cell r="J62">
            <v>11458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."/>
      <sheetName val="Feb."/>
      <sheetName val="März"/>
      <sheetName val="April"/>
      <sheetName val="Mai"/>
      <sheetName val="Juni"/>
      <sheetName val="Juli"/>
      <sheetName val="Aug."/>
      <sheetName val="RanglisteJan"/>
      <sheetName val="Rangliste Feb"/>
      <sheetName val="Rangliste Maerz"/>
      <sheetName val="Rangliste April"/>
      <sheetName val="Rangliste Mai"/>
      <sheetName val="Rangliste Juni"/>
      <sheetName val="Rangliste Juli"/>
      <sheetName val="Rangliste Aug"/>
      <sheetName val="Rangliste Sept"/>
      <sheetName val="Rangliste Okt"/>
      <sheetName val="Rangliste No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">
          <cell r="B10">
            <v>42221</v>
          </cell>
          <cell r="C10">
            <v>41856</v>
          </cell>
          <cell r="D10">
            <v>42221</v>
          </cell>
          <cell r="E10">
            <v>41856</v>
          </cell>
        </row>
        <row r="11">
          <cell r="I11">
            <v>2011</v>
          </cell>
          <cell r="J11">
            <v>2663</v>
          </cell>
        </row>
        <row r="12">
          <cell r="I12">
            <v>161</v>
          </cell>
          <cell r="J12">
            <v>103</v>
          </cell>
        </row>
        <row r="13">
          <cell r="I13">
            <v>142</v>
          </cell>
          <cell r="J13">
            <v>125</v>
          </cell>
        </row>
        <row r="14">
          <cell r="I14">
            <v>11893</v>
          </cell>
          <cell r="J14">
            <v>12513</v>
          </cell>
        </row>
        <row r="15">
          <cell r="I15">
            <v>15728</v>
          </cell>
          <cell r="J15">
            <v>16271</v>
          </cell>
        </row>
        <row r="16">
          <cell r="I16">
            <v>38</v>
          </cell>
          <cell r="J16">
            <v>49</v>
          </cell>
        </row>
        <row r="17">
          <cell r="I17">
            <v>4203</v>
          </cell>
          <cell r="J17">
            <v>4804</v>
          </cell>
        </row>
        <row r="18">
          <cell r="I18">
            <v>5355</v>
          </cell>
          <cell r="J18">
            <v>6183</v>
          </cell>
        </row>
        <row r="19">
          <cell r="I19">
            <v>439</v>
          </cell>
          <cell r="J19">
            <v>549</v>
          </cell>
        </row>
        <row r="20">
          <cell r="I20">
            <v>5720</v>
          </cell>
          <cell r="J20">
            <v>6506</v>
          </cell>
        </row>
        <row r="21">
          <cell r="I21">
            <v>9303</v>
          </cell>
          <cell r="J21">
            <v>10245</v>
          </cell>
        </row>
        <row r="22">
          <cell r="I22">
            <v>2303</v>
          </cell>
          <cell r="J22">
            <v>2504</v>
          </cell>
        </row>
        <row r="23">
          <cell r="I23">
            <v>5452</v>
          </cell>
          <cell r="J23">
            <v>5352</v>
          </cell>
        </row>
        <row r="24">
          <cell r="I24">
            <v>86</v>
          </cell>
          <cell r="J24">
            <v>79</v>
          </cell>
        </row>
        <row r="25">
          <cell r="I25">
            <v>1626</v>
          </cell>
          <cell r="J25">
            <v>1146</v>
          </cell>
        </row>
        <row r="26">
          <cell r="I26">
            <v>3490</v>
          </cell>
          <cell r="J26">
            <v>3118</v>
          </cell>
        </row>
        <row r="27">
          <cell r="I27">
            <v>2814</v>
          </cell>
          <cell r="J27">
            <v>3298</v>
          </cell>
        </row>
        <row r="28">
          <cell r="I28">
            <v>2617</v>
          </cell>
          <cell r="J28">
            <v>2330</v>
          </cell>
        </row>
        <row r="29">
          <cell r="I29">
            <v>538</v>
          </cell>
          <cell r="J29">
            <v>385</v>
          </cell>
        </row>
        <row r="30">
          <cell r="I30">
            <v>267</v>
          </cell>
          <cell r="J30">
            <v>402</v>
          </cell>
        </row>
        <row r="31">
          <cell r="I31">
            <v>4009</v>
          </cell>
          <cell r="J31">
            <v>4216</v>
          </cell>
        </row>
        <row r="32">
          <cell r="I32">
            <v>16794</v>
          </cell>
          <cell r="J32">
            <v>16319</v>
          </cell>
        </row>
        <row r="33">
          <cell r="I33">
            <v>3192</v>
          </cell>
          <cell r="J33">
            <v>4004</v>
          </cell>
        </row>
        <row r="34">
          <cell r="I34">
            <v>2773</v>
          </cell>
          <cell r="J34">
            <v>2893</v>
          </cell>
        </row>
        <row r="35">
          <cell r="I35">
            <v>3289</v>
          </cell>
          <cell r="J35">
            <v>3297</v>
          </cell>
        </row>
        <row r="36">
          <cell r="I36">
            <v>7115</v>
          </cell>
          <cell r="J36">
            <v>8274</v>
          </cell>
        </row>
        <row r="37">
          <cell r="I37">
            <v>6162</v>
          </cell>
          <cell r="J37">
            <v>6715</v>
          </cell>
        </row>
        <row r="38">
          <cell r="I38">
            <v>2120</v>
          </cell>
          <cell r="J38">
            <v>2857</v>
          </cell>
        </row>
        <row r="39">
          <cell r="I39">
            <v>7476</v>
          </cell>
          <cell r="J39">
            <v>9222</v>
          </cell>
        </row>
        <row r="40">
          <cell r="I40">
            <v>9549</v>
          </cell>
          <cell r="J40">
            <v>8562</v>
          </cell>
        </row>
        <row r="41">
          <cell r="I41">
            <v>15470</v>
          </cell>
          <cell r="J41">
            <v>12856</v>
          </cell>
        </row>
        <row r="42">
          <cell r="I42">
            <v>1377</v>
          </cell>
          <cell r="J42">
            <v>1335</v>
          </cell>
        </row>
        <row r="43">
          <cell r="I43">
            <v>321</v>
          </cell>
          <cell r="J43">
            <v>532</v>
          </cell>
        </row>
        <row r="44">
          <cell r="I44">
            <v>2431</v>
          </cell>
          <cell r="J44">
            <v>3141</v>
          </cell>
        </row>
        <row r="45">
          <cell r="I45">
            <v>5058</v>
          </cell>
          <cell r="J45">
            <v>5023</v>
          </cell>
        </row>
        <row r="46">
          <cell r="I46">
            <v>3415</v>
          </cell>
          <cell r="J46">
            <v>890</v>
          </cell>
        </row>
        <row r="47">
          <cell r="I47">
            <v>7395</v>
          </cell>
          <cell r="J47">
            <v>6437</v>
          </cell>
        </row>
        <row r="48">
          <cell r="I48">
            <v>22755</v>
          </cell>
          <cell r="J48">
            <v>23220</v>
          </cell>
        </row>
        <row r="49">
          <cell r="I49">
            <v>5767</v>
          </cell>
          <cell r="J49">
            <v>5313</v>
          </cell>
        </row>
        <row r="55">
          <cell r="I55">
            <v>101213</v>
          </cell>
          <cell r="J55">
            <v>99806</v>
          </cell>
        </row>
        <row r="56">
          <cell r="I56">
            <v>54228</v>
          </cell>
          <cell r="J56">
            <v>62086</v>
          </cell>
        </row>
        <row r="57">
          <cell r="I57">
            <v>12469</v>
          </cell>
          <cell r="J57">
            <v>9084</v>
          </cell>
        </row>
        <row r="58">
          <cell r="I58">
            <v>1831</v>
          </cell>
          <cell r="J58">
            <v>289</v>
          </cell>
        </row>
        <row r="59">
          <cell r="I59">
            <v>7301</v>
          </cell>
          <cell r="J59">
            <v>2946</v>
          </cell>
        </row>
        <row r="60">
          <cell r="I60">
            <v>734</v>
          </cell>
          <cell r="J60">
            <v>736</v>
          </cell>
        </row>
        <row r="61">
          <cell r="I61">
            <v>17</v>
          </cell>
          <cell r="J61">
            <v>24</v>
          </cell>
        </row>
        <row r="62">
          <cell r="I62">
            <v>22353</v>
          </cell>
          <cell r="J62">
            <v>13086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M63"/>
  <sheetViews>
    <sheetView zoomScaleNormal="100" workbookViewId="0"/>
  </sheetViews>
  <sheetFormatPr baseColWidth="10" defaultColWidth="11.453125" defaultRowHeight="13" x14ac:dyDescent="0.3"/>
  <cols>
    <col min="1" max="1" width="22.1796875" style="1" customWidth="1"/>
    <col min="2" max="3" width="8.1796875" style="1" customWidth="1"/>
    <col min="4" max="5" width="10.1796875" style="1" customWidth="1"/>
    <col min="6" max="6" width="8.26953125" style="2" customWidth="1"/>
    <col min="7" max="8" width="8.81640625" style="2" customWidth="1"/>
    <col min="9" max="10" width="10.1796875" style="1" customWidth="1"/>
    <col min="11" max="11" width="8.26953125" style="1" customWidth="1"/>
    <col min="12" max="16384" width="11.453125" style="1"/>
  </cols>
  <sheetData>
    <row r="1" spans="1:11" ht="33" customHeight="1" x14ac:dyDescent="0.35">
      <c r="A1" s="48"/>
      <c r="B1" s="48"/>
      <c r="C1" s="48"/>
      <c r="D1" s="49"/>
      <c r="E1" s="49"/>
      <c r="F1" s="50"/>
      <c r="G1" s="50"/>
      <c r="H1" s="50"/>
      <c r="I1" s="49"/>
      <c r="J1" s="47"/>
      <c r="K1" s="54"/>
    </row>
    <row r="2" spans="1:11" ht="14.15" customHeight="1" x14ac:dyDescent="0.35">
      <c r="A2" s="48"/>
      <c r="B2" s="48"/>
      <c r="C2" s="48"/>
      <c r="D2" s="49"/>
      <c r="E2" s="49"/>
      <c r="F2" s="50"/>
      <c r="G2" s="50"/>
      <c r="H2" s="50"/>
      <c r="I2" s="49"/>
      <c r="J2" s="49"/>
      <c r="K2" s="55"/>
    </row>
    <row r="3" spans="1:11" ht="38.25" customHeight="1" x14ac:dyDescent="0.3">
      <c r="A3" s="49" t="s">
        <v>0</v>
      </c>
      <c r="B3" s="49"/>
      <c r="C3" s="49"/>
      <c r="D3" s="49"/>
      <c r="E3" s="49"/>
      <c r="F3" s="50"/>
      <c r="G3" s="50"/>
      <c r="H3" s="50"/>
      <c r="I3" s="49"/>
      <c r="J3" s="49"/>
      <c r="K3" s="56"/>
    </row>
    <row r="4" spans="1:11" ht="15" customHeight="1" x14ac:dyDescent="0.35">
      <c r="A4" s="51" t="s">
        <v>1</v>
      </c>
      <c r="B4" s="51"/>
      <c r="C4" s="51"/>
      <c r="D4" s="51"/>
      <c r="E4" s="51"/>
      <c r="F4" s="50"/>
      <c r="G4" s="50"/>
      <c r="H4" s="50"/>
      <c r="I4" s="47"/>
      <c r="J4" s="47"/>
      <c r="K4" s="64" t="s">
        <v>52</v>
      </c>
    </row>
    <row r="5" spans="1:11" ht="15" customHeight="1" x14ac:dyDescent="0.35">
      <c r="A5" s="51" t="s">
        <v>2</v>
      </c>
      <c r="B5" s="51"/>
      <c r="C5" s="51"/>
      <c r="D5" s="51"/>
      <c r="E5" s="51"/>
      <c r="F5" s="57"/>
      <c r="G5" s="58"/>
      <c r="H5" s="58"/>
      <c r="I5" s="47"/>
      <c r="J5" s="47"/>
      <c r="K5" s="64" t="s">
        <v>53</v>
      </c>
    </row>
    <row r="6" spans="1:11" ht="3" customHeight="1" x14ac:dyDescent="0.3">
      <c r="A6" s="49"/>
      <c r="B6" s="49"/>
      <c r="C6" s="49"/>
      <c r="D6" s="49"/>
      <c r="E6" s="49"/>
      <c r="F6" s="50"/>
      <c r="G6" s="50"/>
      <c r="H6" s="50"/>
      <c r="I6" s="49"/>
      <c r="J6" s="49"/>
      <c r="K6" s="56"/>
    </row>
    <row r="7" spans="1:11" ht="14.25" customHeight="1" x14ac:dyDescent="0.35">
      <c r="A7" s="52" t="s">
        <v>54</v>
      </c>
      <c r="B7" s="52"/>
      <c r="C7" s="52"/>
      <c r="D7" s="49"/>
      <c r="E7" s="49"/>
      <c r="F7" s="59"/>
      <c r="G7" s="59"/>
      <c r="H7" s="59"/>
      <c r="I7" s="60"/>
      <c r="J7" s="61"/>
      <c r="K7" s="62"/>
    </row>
    <row r="8" spans="1:11" ht="7.5" customHeight="1" x14ac:dyDescent="0.35">
      <c r="A8" s="52"/>
      <c r="B8" s="52"/>
      <c r="C8" s="52"/>
      <c r="D8" s="49"/>
      <c r="E8" s="49"/>
      <c r="F8" s="59"/>
      <c r="G8" s="59"/>
      <c r="H8" s="59"/>
      <c r="I8" s="60"/>
      <c r="J8" s="61"/>
      <c r="K8" s="62"/>
    </row>
    <row r="9" spans="1:11" ht="14.25" customHeight="1" x14ac:dyDescent="0.35">
      <c r="A9" s="52"/>
      <c r="B9" s="206" t="s">
        <v>39</v>
      </c>
      <c r="C9" s="206"/>
      <c r="D9" s="49"/>
      <c r="E9" s="49"/>
      <c r="F9" s="59"/>
      <c r="G9" s="206" t="s">
        <v>39</v>
      </c>
      <c r="H9" s="206"/>
      <c r="I9" s="60"/>
      <c r="J9" s="61"/>
      <c r="K9" s="62"/>
    </row>
    <row r="10" spans="1:11" s="6" customFormat="1" ht="15" customHeight="1" x14ac:dyDescent="0.35">
      <c r="A10" s="63" t="s">
        <v>3</v>
      </c>
      <c r="B10" s="3">
        <v>42004</v>
      </c>
      <c r="C10" s="4">
        <v>41639</v>
      </c>
      <c r="D10" s="3">
        <v>42004</v>
      </c>
      <c r="E10" s="4">
        <v>41639</v>
      </c>
      <c r="F10" s="65" t="s">
        <v>4</v>
      </c>
      <c r="G10" s="5" t="s">
        <v>55</v>
      </c>
      <c r="H10" s="4" t="s">
        <v>50</v>
      </c>
      <c r="I10" s="5" t="s">
        <v>55</v>
      </c>
      <c r="J10" s="4" t="s">
        <v>50</v>
      </c>
      <c r="K10" s="66" t="s">
        <v>4</v>
      </c>
    </row>
    <row r="11" spans="1:11" ht="14.5" x14ac:dyDescent="0.35">
      <c r="A11" s="79" t="s">
        <v>5</v>
      </c>
      <c r="B11" s="110">
        <v>1.285175099135254</v>
      </c>
      <c r="C11" s="80">
        <v>1.292049282451202</v>
      </c>
      <c r="D11" s="81">
        <v>269</v>
      </c>
      <c r="E11" s="82">
        <v>280</v>
      </c>
      <c r="F11" s="83">
        <v>-3.9285714285714306</v>
      </c>
      <c r="G11" s="84">
        <v>1.285175099135254</v>
      </c>
      <c r="H11" s="85">
        <v>1.292049282451202</v>
      </c>
      <c r="I11" s="86">
        <v>269</v>
      </c>
      <c r="J11" s="87">
        <v>280</v>
      </c>
      <c r="K11" s="88">
        <v>-3.9285714285714306</v>
      </c>
    </row>
    <row r="12" spans="1:11" ht="14.5" x14ac:dyDescent="0.35">
      <c r="A12" s="17" t="s">
        <v>51</v>
      </c>
      <c r="B12" s="7">
        <v>4.7776025990158143E-2</v>
      </c>
      <c r="C12" s="8">
        <v>0</v>
      </c>
      <c r="D12" s="14">
        <v>10</v>
      </c>
      <c r="E12" s="15">
        <v>0</v>
      </c>
      <c r="F12" s="9" t="s">
        <v>38</v>
      </c>
      <c r="G12" s="10">
        <v>4.7776025990158143E-2</v>
      </c>
      <c r="H12" s="11">
        <v>0</v>
      </c>
      <c r="I12" s="13">
        <v>10</v>
      </c>
      <c r="J12" s="16">
        <v>0</v>
      </c>
      <c r="K12" s="12" t="s">
        <v>38</v>
      </c>
    </row>
    <row r="13" spans="1:11" ht="14.5" x14ac:dyDescent="0.35">
      <c r="A13" s="86" t="s">
        <v>6</v>
      </c>
      <c r="B13" s="90">
        <v>5.7331231188189766E-2</v>
      </c>
      <c r="C13" s="80">
        <v>1.3843385169120022E-2</v>
      </c>
      <c r="D13" s="81">
        <v>12</v>
      </c>
      <c r="E13" s="82">
        <v>3</v>
      </c>
      <c r="F13" s="83">
        <v>300</v>
      </c>
      <c r="G13" s="84">
        <v>5.7331231188189766E-2</v>
      </c>
      <c r="H13" s="85">
        <v>1.3843385169120022E-2</v>
      </c>
      <c r="I13" s="86">
        <v>12</v>
      </c>
      <c r="J13" s="87">
        <v>3</v>
      </c>
      <c r="K13" s="88">
        <v>300</v>
      </c>
    </row>
    <row r="14" spans="1:11" ht="14.5" x14ac:dyDescent="0.35">
      <c r="A14" s="18" t="s">
        <v>7</v>
      </c>
      <c r="B14" s="7">
        <v>5.6519038746357078</v>
      </c>
      <c r="C14" s="8">
        <v>4.6975220340547272</v>
      </c>
      <c r="D14" s="14">
        <v>1183</v>
      </c>
      <c r="E14" s="15">
        <v>1018</v>
      </c>
      <c r="F14" s="9">
        <v>16.208251473477404</v>
      </c>
      <c r="G14" s="10">
        <v>5.6519038746357078</v>
      </c>
      <c r="H14" s="11">
        <v>4.6975220340547272</v>
      </c>
      <c r="I14" s="13">
        <v>1183</v>
      </c>
      <c r="J14" s="16">
        <v>1018</v>
      </c>
      <c r="K14" s="12">
        <v>16.208251473477404</v>
      </c>
    </row>
    <row r="15" spans="1:11" ht="14.5" x14ac:dyDescent="0.35">
      <c r="A15" s="89" t="s">
        <v>8</v>
      </c>
      <c r="B15" s="90">
        <v>7.5629449142420331</v>
      </c>
      <c r="C15" s="80">
        <v>8.578284343131374</v>
      </c>
      <c r="D15" s="81">
        <v>1583</v>
      </c>
      <c r="E15" s="82">
        <v>1859</v>
      </c>
      <c r="F15" s="83">
        <v>-14.846691769768697</v>
      </c>
      <c r="G15" s="84">
        <v>7.5629449142420331</v>
      </c>
      <c r="H15" s="85">
        <v>8.578284343131374</v>
      </c>
      <c r="I15" s="86">
        <v>1583</v>
      </c>
      <c r="J15" s="87">
        <v>1859</v>
      </c>
      <c r="K15" s="88">
        <v>-14.846691769768697</v>
      </c>
    </row>
    <row r="16" spans="1:11" ht="14.5" x14ac:dyDescent="0.35">
      <c r="A16" s="18" t="s">
        <v>9</v>
      </c>
      <c r="B16" s="7">
        <v>0</v>
      </c>
      <c r="C16" s="8">
        <v>4.153015550736007E-2</v>
      </c>
      <c r="D16" s="14">
        <v>0</v>
      </c>
      <c r="E16" s="15">
        <v>9</v>
      </c>
      <c r="F16" s="9">
        <v>-100</v>
      </c>
      <c r="G16" s="10">
        <v>0</v>
      </c>
      <c r="H16" s="11">
        <v>4.153015550736007E-2</v>
      </c>
      <c r="I16" s="13">
        <v>0</v>
      </c>
      <c r="J16" s="16">
        <v>9</v>
      </c>
      <c r="K16" s="12">
        <v>-100</v>
      </c>
    </row>
    <row r="17" spans="1:11" ht="14.5" x14ac:dyDescent="0.35">
      <c r="A17" s="79" t="s">
        <v>10</v>
      </c>
      <c r="B17" s="90">
        <v>2.0257035019827048</v>
      </c>
      <c r="C17" s="80">
        <v>2.5010382538876841</v>
      </c>
      <c r="D17" s="81">
        <v>424</v>
      </c>
      <c r="E17" s="82">
        <v>542</v>
      </c>
      <c r="F17" s="83">
        <v>-21.771217712177119</v>
      </c>
      <c r="G17" s="84">
        <v>2.0257035019827048</v>
      </c>
      <c r="H17" s="85">
        <v>2.5010382538876841</v>
      </c>
      <c r="I17" s="86">
        <v>424</v>
      </c>
      <c r="J17" s="87">
        <v>542</v>
      </c>
      <c r="K17" s="88">
        <v>-21.771217712177119</v>
      </c>
    </row>
    <row r="18" spans="1:11" ht="14.5" x14ac:dyDescent="0.35">
      <c r="A18" s="13" t="s">
        <v>11</v>
      </c>
      <c r="B18" s="7">
        <v>3.2201041517366589</v>
      </c>
      <c r="C18" s="8">
        <v>2.6210142586867242</v>
      </c>
      <c r="D18" s="14">
        <v>674</v>
      </c>
      <c r="E18" s="15">
        <v>568</v>
      </c>
      <c r="F18" s="9">
        <v>18.661971830985919</v>
      </c>
      <c r="G18" s="10">
        <v>3.2201041517366589</v>
      </c>
      <c r="H18" s="11">
        <v>2.6210142586867242</v>
      </c>
      <c r="I18" s="13">
        <v>674</v>
      </c>
      <c r="J18" s="16">
        <v>568</v>
      </c>
      <c r="K18" s="12">
        <v>18.661971830985919</v>
      </c>
    </row>
    <row r="19" spans="1:11" ht="14.5" x14ac:dyDescent="0.35">
      <c r="A19" s="79" t="s">
        <v>68</v>
      </c>
      <c r="B19" s="90">
        <v>0.27710095074291718</v>
      </c>
      <c r="C19" s="80">
        <v>0.3230123206128005</v>
      </c>
      <c r="D19" s="81">
        <v>58</v>
      </c>
      <c r="E19" s="82">
        <v>70</v>
      </c>
      <c r="F19" s="83">
        <v>-17.142857142857139</v>
      </c>
      <c r="G19" s="84">
        <v>0.27710095074291718</v>
      </c>
      <c r="H19" s="85">
        <v>0.3230123206128005</v>
      </c>
      <c r="I19" s="86">
        <v>58</v>
      </c>
      <c r="J19" s="87">
        <v>70</v>
      </c>
      <c r="K19" s="88">
        <v>-17.142857142857139</v>
      </c>
    </row>
    <row r="20" spans="1:11" ht="14.5" x14ac:dyDescent="0.35">
      <c r="A20" s="17" t="s">
        <v>12</v>
      </c>
      <c r="B20" s="7">
        <v>2.8187855334193301</v>
      </c>
      <c r="C20" s="8">
        <v>3.1978219740667253</v>
      </c>
      <c r="D20" s="14">
        <v>590</v>
      </c>
      <c r="E20" s="15">
        <v>693</v>
      </c>
      <c r="F20" s="9">
        <v>-14.862914862914863</v>
      </c>
      <c r="G20" s="10">
        <v>2.8187855334193301</v>
      </c>
      <c r="H20" s="11">
        <v>3.1978219740667253</v>
      </c>
      <c r="I20" s="13">
        <v>590</v>
      </c>
      <c r="J20" s="16">
        <v>693</v>
      </c>
      <c r="K20" s="12">
        <v>-14.862914862914863</v>
      </c>
    </row>
    <row r="21" spans="1:11" ht="14.5" x14ac:dyDescent="0.35">
      <c r="A21" s="109" t="s">
        <v>13</v>
      </c>
      <c r="B21" s="90">
        <v>4.6533849314414022</v>
      </c>
      <c r="C21" s="80">
        <v>4.4160398689492872</v>
      </c>
      <c r="D21" s="81">
        <v>974</v>
      </c>
      <c r="E21" s="82">
        <v>957</v>
      </c>
      <c r="F21" s="83">
        <v>1.7763845350052208</v>
      </c>
      <c r="G21" s="84">
        <v>4.6533849314414022</v>
      </c>
      <c r="H21" s="85">
        <v>4.4160398689492872</v>
      </c>
      <c r="I21" s="86">
        <v>974</v>
      </c>
      <c r="J21" s="87">
        <v>957</v>
      </c>
      <c r="K21" s="88">
        <v>1.7763845350052208</v>
      </c>
    </row>
    <row r="22" spans="1:11" ht="14.5" x14ac:dyDescent="0.35">
      <c r="A22" s="17" t="s">
        <v>14</v>
      </c>
      <c r="B22" s="7">
        <v>1.0415173665854474</v>
      </c>
      <c r="C22" s="8">
        <v>1.255133588666882</v>
      </c>
      <c r="D22" s="14">
        <v>218</v>
      </c>
      <c r="E22" s="15">
        <v>272</v>
      </c>
      <c r="F22" s="9">
        <v>-19.852941176470594</v>
      </c>
      <c r="G22" s="10">
        <v>1.0415173665854474</v>
      </c>
      <c r="H22" s="11">
        <v>1.255133588666882</v>
      </c>
      <c r="I22" s="13">
        <v>218</v>
      </c>
      <c r="J22" s="16">
        <v>272</v>
      </c>
      <c r="K22" s="12">
        <v>-19.852941176470594</v>
      </c>
    </row>
    <row r="23" spans="1:11" ht="14.5" x14ac:dyDescent="0.35">
      <c r="A23" s="86" t="s">
        <v>15</v>
      </c>
      <c r="B23" s="90">
        <v>2.7566766996321248</v>
      </c>
      <c r="C23" s="80">
        <v>3.188593050620645</v>
      </c>
      <c r="D23" s="81">
        <v>577</v>
      </c>
      <c r="E23" s="82">
        <v>691</v>
      </c>
      <c r="F23" s="83">
        <v>-16.497829232995656</v>
      </c>
      <c r="G23" s="84">
        <v>2.7566766996321248</v>
      </c>
      <c r="H23" s="85">
        <v>3.188593050620645</v>
      </c>
      <c r="I23" s="86">
        <v>577</v>
      </c>
      <c r="J23" s="87">
        <v>691</v>
      </c>
      <c r="K23" s="88">
        <v>-16.497829232995656</v>
      </c>
    </row>
    <row r="24" spans="1:11" ht="14.5" x14ac:dyDescent="0.35">
      <c r="A24" s="17" t="s">
        <v>37</v>
      </c>
      <c r="B24" s="7">
        <v>5.2553628589173951E-2</v>
      </c>
      <c r="C24" s="8">
        <v>3.691569378432006E-2</v>
      </c>
      <c r="D24" s="14">
        <v>11</v>
      </c>
      <c r="E24" s="15">
        <v>8</v>
      </c>
      <c r="F24" s="9">
        <v>37.5</v>
      </c>
      <c r="G24" s="10">
        <v>5.2553628589173951E-2</v>
      </c>
      <c r="H24" s="11">
        <v>3.691569378432006E-2</v>
      </c>
      <c r="I24" s="13">
        <v>11</v>
      </c>
      <c r="J24" s="16">
        <v>8</v>
      </c>
      <c r="K24" s="12">
        <v>37.5</v>
      </c>
    </row>
    <row r="25" spans="1:11" ht="14.5" x14ac:dyDescent="0.35">
      <c r="A25" s="86" t="s">
        <v>40</v>
      </c>
      <c r="B25" s="90">
        <v>0.92685490420906791</v>
      </c>
      <c r="C25" s="80">
        <v>0.53527755987264081</v>
      </c>
      <c r="D25" s="81">
        <v>194</v>
      </c>
      <c r="E25" s="82">
        <v>116</v>
      </c>
      <c r="F25" s="83">
        <v>67.241379310344826</v>
      </c>
      <c r="G25" s="84">
        <v>0.92685490420906791</v>
      </c>
      <c r="H25" s="85">
        <v>0.53527755987264081</v>
      </c>
      <c r="I25" s="86">
        <v>194</v>
      </c>
      <c r="J25" s="87">
        <v>116</v>
      </c>
      <c r="K25" s="88">
        <v>67.241379310344826</v>
      </c>
    </row>
    <row r="26" spans="1:11" ht="14.5" x14ac:dyDescent="0.35">
      <c r="A26" s="13" t="s">
        <v>16</v>
      </c>
      <c r="B26" s="7">
        <v>1.7151593330466772</v>
      </c>
      <c r="C26" s="8">
        <v>1.6104471413409625</v>
      </c>
      <c r="D26" s="14">
        <v>359</v>
      </c>
      <c r="E26" s="15">
        <v>349</v>
      </c>
      <c r="F26" s="9">
        <v>2.8653295128939789</v>
      </c>
      <c r="G26" s="10">
        <v>1.7151593330466772</v>
      </c>
      <c r="H26" s="11">
        <v>1.6104471413409625</v>
      </c>
      <c r="I26" s="13">
        <v>359</v>
      </c>
      <c r="J26" s="16">
        <v>349</v>
      </c>
      <c r="K26" s="12">
        <v>2.8653295128939789</v>
      </c>
    </row>
    <row r="27" spans="1:11" ht="14.5" x14ac:dyDescent="0.35">
      <c r="A27" s="86" t="s">
        <v>17</v>
      </c>
      <c r="B27" s="90">
        <v>1.3425063303234437</v>
      </c>
      <c r="C27" s="80">
        <v>1.315121591066402</v>
      </c>
      <c r="D27" s="81">
        <v>281</v>
      </c>
      <c r="E27" s="82">
        <v>285</v>
      </c>
      <c r="F27" s="83">
        <v>-1.4035087719298218</v>
      </c>
      <c r="G27" s="84">
        <v>1.3425063303234437</v>
      </c>
      <c r="H27" s="85">
        <v>1.315121591066402</v>
      </c>
      <c r="I27" s="86">
        <v>281</v>
      </c>
      <c r="J27" s="87">
        <v>285</v>
      </c>
      <c r="K27" s="88">
        <v>-1.4035087719298218</v>
      </c>
    </row>
    <row r="28" spans="1:11" ht="14.5" x14ac:dyDescent="0.35">
      <c r="A28" s="13" t="s">
        <v>66</v>
      </c>
      <c r="B28" s="7">
        <v>1.4953896134919498</v>
      </c>
      <c r="C28" s="8">
        <v>1.4212542106963222</v>
      </c>
      <c r="D28" s="14">
        <v>313</v>
      </c>
      <c r="E28" s="15">
        <v>308</v>
      </c>
      <c r="F28" s="9">
        <v>1.6233766233766289</v>
      </c>
      <c r="G28" s="10">
        <v>1.4953896134919498</v>
      </c>
      <c r="H28" s="11">
        <v>1.4212542106963222</v>
      </c>
      <c r="I28" s="13">
        <v>313</v>
      </c>
      <c r="J28" s="16">
        <v>308</v>
      </c>
      <c r="K28" s="12">
        <v>1.6233766233766289</v>
      </c>
    </row>
    <row r="29" spans="1:11" ht="14.5" x14ac:dyDescent="0.35">
      <c r="A29" s="79" t="s">
        <v>18</v>
      </c>
      <c r="B29" s="90">
        <v>0.25799054034685392</v>
      </c>
      <c r="C29" s="80">
        <v>0.22149416270592034</v>
      </c>
      <c r="D29" s="81">
        <v>54</v>
      </c>
      <c r="E29" s="82">
        <v>48</v>
      </c>
      <c r="F29" s="83">
        <v>12.5</v>
      </c>
      <c r="G29" s="84">
        <v>0.25799054034685392</v>
      </c>
      <c r="H29" s="85">
        <v>0.22149416270592034</v>
      </c>
      <c r="I29" s="86">
        <v>54</v>
      </c>
      <c r="J29" s="87">
        <v>48</v>
      </c>
      <c r="K29" s="88">
        <v>12.5</v>
      </c>
    </row>
    <row r="30" spans="1:11" ht="14.5" x14ac:dyDescent="0.35">
      <c r="A30" s="17" t="s">
        <v>19</v>
      </c>
      <c r="B30" s="7">
        <v>0.12421766757441118</v>
      </c>
      <c r="C30" s="8">
        <v>0.30455447372064048</v>
      </c>
      <c r="D30" s="14">
        <v>26</v>
      </c>
      <c r="E30" s="15">
        <v>66</v>
      </c>
      <c r="F30" s="9">
        <v>-60.606060606060609</v>
      </c>
      <c r="G30" s="10">
        <v>0.12421766757441118</v>
      </c>
      <c r="H30" s="11">
        <v>0.30455447372064048</v>
      </c>
      <c r="I30" s="13">
        <v>26</v>
      </c>
      <c r="J30" s="16">
        <v>66</v>
      </c>
      <c r="K30" s="12">
        <v>-60.606060606060609</v>
      </c>
    </row>
    <row r="31" spans="1:11" ht="14.5" x14ac:dyDescent="0.35">
      <c r="A31" s="79" t="s">
        <v>20</v>
      </c>
      <c r="B31" s="90">
        <v>1.9635946681954994</v>
      </c>
      <c r="C31" s="80">
        <v>2.3856767108116839</v>
      </c>
      <c r="D31" s="81">
        <v>411</v>
      </c>
      <c r="E31" s="82">
        <v>517</v>
      </c>
      <c r="F31" s="83">
        <v>-20.502901353965186</v>
      </c>
      <c r="G31" s="84">
        <v>1.9635946681954994</v>
      </c>
      <c r="H31" s="85">
        <v>2.3856767108116839</v>
      </c>
      <c r="I31" s="86">
        <v>411</v>
      </c>
      <c r="J31" s="87">
        <v>517</v>
      </c>
      <c r="K31" s="88">
        <v>-20.502901353965186</v>
      </c>
    </row>
    <row r="32" spans="1:11" ht="14.5" x14ac:dyDescent="0.35">
      <c r="A32" s="18" t="s">
        <v>21</v>
      </c>
      <c r="B32" s="7">
        <v>8.499355023649132</v>
      </c>
      <c r="C32" s="8">
        <v>8.4260071062710544</v>
      </c>
      <c r="D32" s="14">
        <v>1779</v>
      </c>
      <c r="E32" s="15">
        <v>1826</v>
      </c>
      <c r="F32" s="9">
        <v>-2.5739320920043838</v>
      </c>
      <c r="G32" s="10">
        <v>8.499355023649132</v>
      </c>
      <c r="H32" s="11">
        <v>8.4260071062710544</v>
      </c>
      <c r="I32" s="13">
        <v>1779</v>
      </c>
      <c r="J32" s="16">
        <v>1826</v>
      </c>
      <c r="K32" s="12">
        <v>-2.5739320920043838</v>
      </c>
    </row>
    <row r="33" spans="1:11" ht="14.5" x14ac:dyDescent="0.35">
      <c r="A33" s="89" t="s">
        <v>67</v>
      </c>
      <c r="B33" s="90">
        <v>1.6960489226506139</v>
      </c>
      <c r="C33" s="80">
        <v>1.6981219140787227</v>
      </c>
      <c r="D33" s="81">
        <v>355</v>
      </c>
      <c r="E33" s="82">
        <v>368</v>
      </c>
      <c r="F33" s="83">
        <v>-3.5326086956521721</v>
      </c>
      <c r="G33" s="84">
        <v>1.6960489226506139</v>
      </c>
      <c r="H33" s="85">
        <v>1.6981219140787227</v>
      </c>
      <c r="I33" s="86">
        <v>355</v>
      </c>
      <c r="J33" s="87">
        <v>368</v>
      </c>
      <c r="K33" s="88">
        <v>-3.5326086956521721</v>
      </c>
    </row>
    <row r="34" spans="1:11" ht="14.5" x14ac:dyDescent="0.35">
      <c r="A34" s="17" t="s">
        <v>22</v>
      </c>
      <c r="B34" s="7">
        <v>1.5001672160909656</v>
      </c>
      <c r="C34" s="8">
        <v>1.0659406580222417</v>
      </c>
      <c r="D34" s="14">
        <v>314</v>
      </c>
      <c r="E34" s="15">
        <v>231</v>
      </c>
      <c r="F34" s="9">
        <v>35.930735930735921</v>
      </c>
      <c r="G34" s="10">
        <v>1.5001672160909656</v>
      </c>
      <c r="H34" s="11">
        <v>1.0659406580222417</v>
      </c>
      <c r="I34" s="13">
        <v>314</v>
      </c>
      <c r="J34" s="16">
        <v>231</v>
      </c>
      <c r="K34" s="12">
        <v>35.930735930735921</v>
      </c>
    </row>
    <row r="35" spans="1:11" ht="14.5" x14ac:dyDescent="0.35">
      <c r="A35" s="79" t="s">
        <v>23</v>
      </c>
      <c r="B35" s="90">
        <v>1.6482728966604558</v>
      </c>
      <c r="C35" s="80">
        <v>2.2749296294587236</v>
      </c>
      <c r="D35" s="81">
        <v>345</v>
      </c>
      <c r="E35" s="82">
        <v>493</v>
      </c>
      <c r="F35" s="83">
        <v>-30.020283975659225</v>
      </c>
      <c r="G35" s="84">
        <v>1.6482728966604558</v>
      </c>
      <c r="H35" s="85">
        <v>2.2749296294587236</v>
      </c>
      <c r="I35" s="86">
        <v>345</v>
      </c>
      <c r="J35" s="87">
        <v>493</v>
      </c>
      <c r="K35" s="88">
        <v>-30.020283975659225</v>
      </c>
    </row>
    <row r="36" spans="1:11" ht="14.5" x14ac:dyDescent="0.35">
      <c r="A36" s="17" t="s">
        <v>24</v>
      </c>
      <c r="B36" s="7">
        <v>2.2502508241364483</v>
      </c>
      <c r="C36" s="8">
        <v>4.0191961607678461</v>
      </c>
      <c r="D36" s="14">
        <v>471</v>
      </c>
      <c r="E36" s="15">
        <v>871</v>
      </c>
      <c r="F36" s="9">
        <v>-45.924225028702644</v>
      </c>
      <c r="G36" s="10">
        <v>2.2502508241364483</v>
      </c>
      <c r="H36" s="11">
        <v>4.0191961607678461</v>
      </c>
      <c r="I36" s="13">
        <v>471</v>
      </c>
      <c r="J36" s="16">
        <v>871</v>
      </c>
      <c r="K36" s="12">
        <v>-45.924225028702644</v>
      </c>
    </row>
    <row r="37" spans="1:11" ht="14.5" x14ac:dyDescent="0.35">
      <c r="A37" s="79" t="s">
        <v>25</v>
      </c>
      <c r="B37" s="90">
        <v>3.8316372844106827</v>
      </c>
      <c r="C37" s="80">
        <v>3.2208942826819249</v>
      </c>
      <c r="D37" s="81">
        <v>802</v>
      </c>
      <c r="E37" s="82">
        <v>698</v>
      </c>
      <c r="F37" s="83">
        <v>14.899713467048713</v>
      </c>
      <c r="G37" s="84">
        <v>3.8316372844106827</v>
      </c>
      <c r="H37" s="85">
        <v>3.2208942826819249</v>
      </c>
      <c r="I37" s="86">
        <v>802</v>
      </c>
      <c r="J37" s="87">
        <v>698</v>
      </c>
      <c r="K37" s="88">
        <v>14.899713467048713</v>
      </c>
    </row>
    <row r="38" spans="1:11" ht="14.5" x14ac:dyDescent="0.35">
      <c r="A38" s="18" t="s">
        <v>26</v>
      </c>
      <c r="B38" s="7">
        <v>0.58286751707992934</v>
      </c>
      <c r="C38" s="8">
        <v>1.190531124544322</v>
      </c>
      <c r="D38" s="14">
        <v>122</v>
      </c>
      <c r="E38" s="15">
        <v>258</v>
      </c>
      <c r="F38" s="9">
        <v>-52.713178294573645</v>
      </c>
      <c r="G38" s="10">
        <v>0.58286751707992934</v>
      </c>
      <c r="H38" s="11">
        <v>1.190531124544322</v>
      </c>
      <c r="I38" s="13">
        <v>122</v>
      </c>
      <c r="J38" s="16">
        <v>258</v>
      </c>
      <c r="K38" s="12">
        <v>-52.713178294573645</v>
      </c>
    </row>
    <row r="39" spans="1:11" ht="14.5" x14ac:dyDescent="0.35">
      <c r="A39" s="79" t="s">
        <v>27</v>
      </c>
      <c r="B39" s="90">
        <v>3.0672208685681523</v>
      </c>
      <c r="C39" s="80">
        <v>3.7746296894467264</v>
      </c>
      <c r="D39" s="81">
        <v>642</v>
      </c>
      <c r="E39" s="82">
        <v>818</v>
      </c>
      <c r="F39" s="83">
        <v>-21.515892420537895</v>
      </c>
      <c r="G39" s="84">
        <v>3.0672208685681523</v>
      </c>
      <c r="H39" s="85">
        <v>3.7746296894467264</v>
      </c>
      <c r="I39" s="86">
        <v>642</v>
      </c>
      <c r="J39" s="87">
        <v>818</v>
      </c>
      <c r="K39" s="88">
        <v>-21.515892420537895</v>
      </c>
    </row>
    <row r="40" spans="1:11" ht="14.5" x14ac:dyDescent="0.35">
      <c r="A40" s="13" t="s">
        <v>28</v>
      </c>
      <c r="B40" s="7">
        <v>3.1723281257465006</v>
      </c>
      <c r="C40" s="8">
        <v>4.4344977158414469</v>
      </c>
      <c r="D40" s="14">
        <v>664</v>
      </c>
      <c r="E40" s="15">
        <v>961</v>
      </c>
      <c r="F40" s="9">
        <v>-30.905306971904267</v>
      </c>
      <c r="G40" s="10">
        <v>3.1723281257465006</v>
      </c>
      <c r="H40" s="11">
        <v>4.4344977158414469</v>
      </c>
      <c r="I40" s="13">
        <v>664</v>
      </c>
      <c r="J40" s="16">
        <v>961</v>
      </c>
      <c r="K40" s="12">
        <v>-30.905306971904267</v>
      </c>
    </row>
    <row r="41" spans="1:11" ht="14.5" x14ac:dyDescent="0.35">
      <c r="A41" s="86" t="s">
        <v>69</v>
      </c>
      <c r="B41" s="90">
        <v>8.3369165352825956</v>
      </c>
      <c r="C41" s="80">
        <v>7.1062710534816107</v>
      </c>
      <c r="D41" s="81">
        <v>1745</v>
      </c>
      <c r="E41" s="82">
        <v>1540</v>
      </c>
      <c r="F41" s="83">
        <v>13.311688311688314</v>
      </c>
      <c r="G41" s="84">
        <v>8.3369165352825956</v>
      </c>
      <c r="H41" s="85">
        <v>7.1062710534816107</v>
      </c>
      <c r="I41" s="86">
        <v>1745</v>
      </c>
      <c r="J41" s="87">
        <v>1540</v>
      </c>
      <c r="K41" s="88">
        <v>13.311688311688314</v>
      </c>
    </row>
    <row r="42" spans="1:11" ht="14.5" x14ac:dyDescent="0.35">
      <c r="A42" s="13" t="s">
        <v>29</v>
      </c>
      <c r="B42" s="7">
        <v>0.66886436386221393</v>
      </c>
      <c r="C42" s="8">
        <v>0.81214526325504122</v>
      </c>
      <c r="D42" s="14">
        <v>140</v>
      </c>
      <c r="E42" s="15">
        <v>176</v>
      </c>
      <c r="F42" s="9">
        <v>-20.454545454545453</v>
      </c>
      <c r="G42" s="10">
        <v>0.66886436386221393</v>
      </c>
      <c r="H42" s="11">
        <v>0.81214526325504122</v>
      </c>
      <c r="I42" s="14">
        <v>140</v>
      </c>
      <c r="J42" s="15">
        <v>176</v>
      </c>
      <c r="K42" s="12">
        <v>-20.454545454545453</v>
      </c>
    </row>
    <row r="43" spans="1:11" ht="14.5" x14ac:dyDescent="0.35">
      <c r="A43" s="79" t="s">
        <v>70</v>
      </c>
      <c r="B43" s="90">
        <v>0.21976971955472743</v>
      </c>
      <c r="C43" s="80">
        <v>0.29071108855152045</v>
      </c>
      <c r="D43" s="81">
        <v>46</v>
      </c>
      <c r="E43" s="82">
        <v>63</v>
      </c>
      <c r="F43" s="83">
        <v>-26.984126984126988</v>
      </c>
      <c r="G43" s="84">
        <v>0.21976971955472743</v>
      </c>
      <c r="H43" s="85">
        <v>0.29071108855152045</v>
      </c>
      <c r="I43" s="86">
        <v>46</v>
      </c>
      <c r="J43" s="87">
        <v>63</v>
      </c>
      <c r="K43" s="88">
        <v>-26.984126984126988</v>
      </c>
    </row>
    <row r="44" spans="1:11" ht="14.5" x14ac:dyDescent="0.35">
      <c r="A44" s="17" t="s">
        <v>30</v>
      </c>
      <c r="B44" s="7">
        <v>1.748602551239788</v>
      </c>
      <c r="C44" s="8">
        <v>1.5919892944488023</v>
      </c>
      <c r="D44" s="14">
        <v>366</v>
      </c>
      <c r="E44" s="15">
        <v>345</v>
      </c>
      <c r="F44" s="9">
        <v>6.0869565217391255</v>
      </c>
      <c r="G44" s="10">
        <v>1.748602551239788</v>
      </c>
      <c r="H44" s="11">
        <v>1.5919892944488023</v>
      </c>
      <c r="I44" s="13">
        <v>366</v>
      </c>
      <c r="J44" s="16">
        <v>345</v>
      </c>
      <c r="K44" s="12">
        <v>6.0869565217391255</v>
      </c>
    </row>
    <row r="45" spans="1:11" ht="14.5" x14ac:dyDescent="0.35">
      <c r="A45" s="79" t="s">
        <v>31</v>
      </c>
      <c r="B45" s="90">
        <v>2.2932492475275907</v>
      </c>
      <c r="C45" s="80">
        <v>2.3256887084121636</v>
      </c>
      <c r="D45" s="81">
        <v>480</v>
      </c>
      <c r="E45" s="82">
        <v>504</v>
      </c>
      <c r="F45" s="83">
        <v>-4.7619047619047592</v>
      </c>
      <c r="G45" s="84">
        <v>2.2932492475275907</v>
      </c>
      <c r="H45" s="85">
        <v>2.3256887084121636</v>
      </c>
      <c r="I45" s="86">
        <v>480</v>
      </c>
      <c r="J45" s="87">
        <v>504</v>
      </c>
      <c r="K45" s="88">
        <v>-4.7619047619047592</v>
      </c>
    </row>
    <row r="46" spans="1:11" ht="14.5" x14ac:dyDescent="0.35">
      <c r="A46" s="17" t="s">
        <v>41</v>
      </c>
      <c r="B46" s="7">
        <v>0.18154889876260094</v>
      </c>
      <c r="C46" s="8">
        <v>6.9216925845600116E-2</v>
      </c>
      <c r="D46" s="14">
        <v>38</v>
      </c>
      <c r="E46" s="15">
        <v>15</v>
      </c>
      <c r="F46" s="9">
        <v>153.33333333333334</v>
      </c>
      <c r="G46" s="10">
        <v>0.18154889876260094</v>
      </c>
      <c r="H46" s="11">
        <v>6.9216925845600116E-2</v>
      </c>
      <c r="I46" s="13">
        <v>38</v>
      </c>
      <c r="J46" s="16">
        <v>15</v>
      </c>
      <c r="K46" s="12">
        <v>153.33333333333334</v>
      </c>
    </row>
    <row r="47" spans="1:11" ht="14.5" x14ac:dyDescent="0.35">
      <c r="A47" s="79" t="s">
        <v>32</v>
      </c>
      <c r="B47" s="90">
        <v>3.4589842816874494</v>
      </c>
      <c r="C47" s="80">
        <v>3.1793641271745652</v>
      </c>
      <c r="D47" s="81">
        <v>724</v>
      </c>
      <c r="E47" s="82">
        <v>689</v>
      </c>
      <c r="F47" s="83">
        <v>5.0798258345428167</v>
      </c>
      <c r="G47" s="84">
        <v>3.4589842816874494</v>
      </c>
      <c r="H47" s="85">
        <v>3.1793641271745652</v>
      </c>
      <c r="I47" s="86">
        <v>724</v>
      </c>
      <c r="J47" s="87">
        <v>689</v>
      </c>
      <c r="K47" s="88">
        <v>5.0798258345428167</v>
      </c>
    </row>
    <row r="48" spans="1:11" ht="14.5" x14ac:dyDescent="0.35">
      <c r="A48" s="18" t="s">
        <v>33</v>
      </c>
      <c r="B48" s="7">
        <v>12.756198939372224</v>
      </c>
      <c r="C48" s="8">
        <v>10.890129666374419</v>
      </c>
      <c r="D48" s="14">
        <v>2670</v>
      </c>
      <c r="E48" s="15">
        <v>2360</v>
      </c>
      <c r="F48" s="9">
        <v>13.13559322033899</v>
      </c>
      <c r="G48" s="10">
        <v>12.756198939372224</v>
      </c>
      <c r="H48" s="11">
        <v>10.890129666374419</v>
      </c>
      <c r="I48" s="13">
        <v>2670</v>
      </c>
      <c r="J48" s="16">
        <v>2360</v>
      </c>
      <c r="K48" s="12">
        <v>13.13559322033899</v>
      </c>
    </row>
    <row r="49" spans="1:13" ht="14.5" x14ac:dyDescent="0.35">
      <c r="A49" s="79" t="s">
        <v>34</v>
      </c>
      <c r="B49" s="90">
        <v>4.2138454923319477</v>
      </c>
      <c r="C49" s="80">
        <v>3.2854967468044851</v>
      </c>
      <c r="D49" s="81">
        <v>882</v>
      </c>
      <c r="E49" s="82">
        <v>712</v>
      </c>
      <c r="F49" s="83">
        <v>23.876404494382029</v>
      </c>
      <c r="G49" s="84">
        <v>4.2138454923319477</v>
      </c>
      <c r="H49" s="85">
        <v>3.2854967468044851</v>
      </c>
      <c r="I49" s="86">
        <v>882</v>
      </c>
      <c r="J49" s="87">
        <v>712</v>
      </c>
      <c r="K49" s="88">
        <v>23.876404494382029</v>
      </c>
    </row>
    <row r="50" spans="1:13" ht="3" customHeight="1" x14ac:dyDescent="0.35">
      <c r="A50" s="13"/>
      <c r="B50" s="7">
        <v>0</v>
      </c>
      <c r="C50" s="8">
        <v>0</v>
      </c>
      <c r="D50" s="14"/>
      <c r="E50" s="15"/>
      <c r="F50" s="9" t="s">
        <v>38</v>
      </c>
      <c r="G50" s="10">
        <v>0</v>
      </c>
      <c r="H50" s="11">
        <v>0</v>
      </c>
      <c r="I50" s="13"/>
      <c r="J50" s="16"/>
      <c r="K50" s="12" t="s">
        <v>38</v>
      </c>
    </row>
    <row r="51" spans="1:13" ht="14.25" customHeight="1" x14ac:dyDescent="0.35">
      <c r="A51" s="86" t="s">
        <v>35</v>
      </c>
      <c r="B51" s="90">
        <v>0.59720032487697672</v>
      </c>
      <c r="C51" s="80">
        <v>0.3876147847353606</v>
      </c>
      <c r="D51" s="81">
        <v>125</v>
      </c>
      <c r="E51" s="82">
        <v>84</v>
      </c>
      <c r="F51" s="83">
        <v>48.809523809523796</v>
      </c>
      <c r="G51" s="84">
        <v>0.59720032487697672</v>
      </c>
      <c r="H51" s="85">
        <v>0.3876147847353606</v>
      </c>
      <c r="I51" s="86">
        <v>125</v>
      </c>
      <c r="J51" s="87">
        <v>84</v>
      </c>
      <c r="K51" s="88">
        <v>48.809523809523796</v>
      </c>
    </row>
    <row r="52" spans="1:13" ht="3" customHeight="1" x14ac:dyDescent="0.35">
      <c r="A52" s="19"/>
      <c r="B52" s="20">
        <v>0</v>
      </c>
      <c r="C52" s="21">
        <v>0</v>
      </c>
      <c r="D52" s="22"/>
      <c r="E52" s="23"/>
      <c r="F52" s="24"/>
      <c r="G52" s="25">
        <v>0</v>
      </c>
      <c r="H52" s="21">
        <v>0</v>
      </c>
      <c r="I52" s="26"/>
      <c r="J52" s="27"/>
      <c r="K52" s="28"/>
    </row>
    <row r="53" spans="1:13" ht="21.75" customHeight="1" x14ac:dyDescent="0.35">
      <c r="A53" s="29" t="s">
        <v>36</v>
      </c>
      <c r="B53" s="30">
        <v>99.999999999999986</v>
      </c>
      <c r="C53" s="31">
        <v>100.00000000000001</v>
      </c>
      <c r="D53" s="32">
        <v>20931</v>
      </c>
      <c r="E53" s="33">
        <v>21671</v>
      </c>
      <c r="F53" s="34">
        <v>-3.4147016750495993</v>
      </c>
      <c r="G53" s="35">
        <v>99.999999999999986</v>
      </c>
      <c r="H53" s="31">
        <v>100.00000000000001</v>
      </c>
      <c r="I53" s="36">
        <v>20931</v>
      </c>
      <c r="J53" s="33">
        <v>21671</v>
      </c>
      <c r="K53" s="37">
        <v>-3.4147016750495993</v>
      </c>
      <c r="M53" s="46"/>
    </row>
    <row r="54" spans="1:13" ht="3" customHeight="1" x14ac:dyDescent="0.3">
      <c r="A54" s="19"/>
      <c r="B54" s="38"/>
      <c r="C54" s="38"/>
      <c r="D54" s="22"/>
      <c r="E54" s="23"/>
      <c r="F54" s="24"/>
      <c r="G54" s="39"/>
      <c r="H54" s="39"/>
      <c r="I54" s="26"/>
      <c r="J54" s="23"/>
      <c r="K54" s="28"/>
    </row>
    <row r="55" spans="1:13" ht="14.5" x14ac:dyDescent="0.35">
      <c r="A55" s="91" t="s">
        <v>42</v>
      </c>
      <c r="B55" s="92">
        <v>51.010462949691849</v>
      </c>
      <c r="C55" s="93">
        <v>50.071524156707127</v>
      </c>
      <c r="D55" s="94">
        <v>10677</v>
      </c>
      <c r="E55" s="95">
        <v>10851</v>
      </c>
      <c r="F55" s="96">
        <v>-1.6035388443461329</v>
      </c>
      <c r="G55" s="97">
        <v>51.010462949691849</v>
      </c>
      <c r="H55" s="98">
        <v>50.071524156707127</v>
      </c>
      <c r="I55" s="99">
        <v>10677</v>
      </c>
      <c r="J55" s="105">
        <v>10851</v>
      </c>
      <c r="K55" s="100">
        <v>-1.6035388443461329</v>
      </c>
    </row>
    <row r="56" spans="1:13" ht="14.5" x14ac:dyDescent="0.35">
      <c r="A56" s="75" t="s">
        <v>49</v>
      </c>
      <c r="B56" s="67">
        <v>32.03382542640103</v>
      </c>
      <c r="C56" s="68">
        <v>34.405426606986296</v>
      </c>
      <c r="D56" s="76">
        <v>6705</v>
      </c>
      <c r="E56" s="77">
        <v>7456</v>
      </c>
      <c r="F56" s="69">
        <v>-10.072424892703864</v>
      </c>
      <c r="G56" s="70">
        <v>32.03382542640103</v>
      </c>
      <c r="H56" s="71">
        <v>34.405426606986296</v>
      </c>
      <c r="I56" s="78">
        <v>6705</v>
      </c>
      <c r="J56" s="106">
        <v>7456</v>
      </c>
      <c r="K56" s="72">
        <v>-10.072424892703864</v>
      </c>
    </row>
    <row r="57" spans="1:13" ht="14.5" x14ac:dyDescent="0.35">
      <c r="A57" s="89" t="s">
        <v>43</v>
      </c>
      <c r="B57" s="101">
        <v>5.279250871912474</v>
      </c>
      <c r="C57" s="102">
        <v>4.0699552397212866</v>
      </c>
      <c r="D57" s="81">
        <v>1105</v>
      </c>
      <c r="E57" s="82">
        <v>882</v>
      </c>
      <c r="F57" s="83">
        <v>25.283446712018147</v>
      </c>
      <c r="G57" s="103">
        <v>5.279250871912474</v>
      </c>
      <c r="H57" s="104">
        <v>4.0699552397212866</v>
      </c>
      <c r="I57" s="86">
        <v>1105</v>
      </c>
      <c r="J57" s="107">
        <v>882</v>
      </c>
      <c r="K57" s="88">
        <v>25.283446712018147</v>
      </c>
    </row>
    <row r="58" spans="1:13" ht="14.5" x14ac:dyDescent="0.35">
      <c r="A58" s="18" t="s">
        <v>44</v>
      </c>
      <c r="B58" s="40">
        <v>0.82652524962973584</v>
      </c>
      <c r="C58" s="41">
        <v>0.15227723686032024</v>
      </c>
      <c r="D58" s="14">
        <v>173</v>
      </c>
      <c r="E58" s="15">
        <v>33</v>
      </c>
      <c r="F58" s="9">
        <v>424.24242424242425</v>
      </c>
      <c r="G58" s="42">
        <v>0.82652524962973584</v>
      </c>
      <c r="H58" s="43">
        <v>0.15227723686032024</v>
      </c>
      <c r="I58" s="13">
        <v>173</v>
      </c>
      <c r="J58" s="108">
        <v>33</v>
      </c>
      <c r="K58" s="12">
        <v>424.24242424242425</v>
      </c>
    </row>
    <row r="59" spans="1:13" ht="14.5" x14ac:dyDescent="0.35">
      <c r="A59" s="89" t="s">
        <v>45</v>
      </c>
      <c r="B59" s="101">
        <v>2.0734795279728635</v>
      </c>
      <c r="C59" s="102">
        <v>1.1305431221448017</v>
      </c>
      <c r="D59" s="81">
        <v>434</v>
      </c>
      <c r="E59" s="82">
        <v>245</v>
      </c>
      <c r="F59" s="83">
        <v>77.142857142857139</v>
      </c>
      <c r="G59" s="103">
        <v>2.0734795279728635</v>
      </c>
      <c r="H59" s="104">
        <v>1.1305431221448017</v>
      </c>
      <c r="I59" s="86">
        <v>434</v>
      </c>
      <c r="J59" s="107">
        <v>245</v>
      </c>
      <c r="K59" s="88">
        <v>77.142857142857139</v>
      </c>
    </row>
    <row r="60" spans="1:13" ht="14.5" x14ac:dyDescent="0.35">
      <c r="A60" s="18" t="s">
        <v>46</v>
      </c>
      <c r="B60" s="40">
        <v>5.7331231188189766E-2</v>
      </c>
      <c r="C60" s="41">
        <v>0.4199160167966407</v>
      </c>
      <c r="D60" s="14">
        <v>12</v>
      </c>
      <c r="E60" s="15">
        <v>91</v>
      </c>
      <c r="F60" s="9">
        <v>-86.813186813186817</v>
      </c>
      <c r="G60" s="42">
        <v>5.7331231188189766E-2</v>
      </c>
      <c r="H60" s="43">
        <v>0.4199160167966407</v>
      </c>
      <c r="I60" s="13">
        <v>12</v>
      </c>
      <c r="J60" s="108">
        <v>91</v>
      </c>
      <c r="K60" s="12">
        <v>-86.813186813186817</v>
      </c>
    </row>
    <row r="61" spans="1:13" ht="14.5" x14ac:dyDescent="0.35">
      <c r="A61" s="89" t="s">
        <v>47</v>
      </c>
      <c r="B61" s="101">
        <v>0</v>
      </c>
      <c r="C61" s="102">
        <v>9.2289234460800146E-2</v>
      </c>
      <c r="D61" s="81">
        <v>0</v>
      </c>
      <c r="E61" s="82">
        <v>20</v>
      </c>
      <c r="F61" s="83">
        <v>-100</v>
      </c>
      <c r="G61" s="103">
        <v>0</v>
      </c>
      <c r="H61" s="104">
        <v>9.2289234460800146E-2</v>
      </c>
      <c r="I61" s="86">
        <v>0</v>
      </c>
      <c r="J61" s="107">
        <v>20</v>
      </c>
      <c r="K61" s="88">
        <v>-100</v>
      </c>
    </row>
    <row r="62" spans="1:13" ht="14.5" x14ac:dyDescent="0.35">
      <c r="A62" s="75" t="s">
        <v>48</v>
      </c>
      <c r="B62" s="67">
        <v>8.2365868807032623</v>
      </c>
      <c r="C62" s="68">
        <v>5.8649808499838496</v>
      </c>
      <c r="D62" s="76">
        <v>1724</v>
      </c>
      <c r="E62" s="77">
        <v>1271</v>
      </c>
      <c r="F62" s="69">
        <v>35.641227380015721</v>
      </c>
      <c r="G62" s="70">
        <v>8.2365868807032623</v>
      </c>
      <c r="H62" s="71">
        <v>5.8649808499838496</v>
      </c>
      <c r="I62" s="78">
        <v>1724</v>
      </c>
      <c r="J62" s="106">
        <v>1271</v>
      </c>
      <c r="K62" s="72">
        <v>35.641227380015721</v>
      </c>
    </row>
    <row r="63" spans="1:13" ht="14.25" customHeight="1" x14ac:dyDescent="0.3">
      <c r="A63" s="73" t="s">
        <v>56</v>
      </c>
      <c r="B63" s="53"/>
      <c r="C63" s="53"/>
      <c r="D63" s="53"/>
      <c r="E63" s="53"/>
      <c r="F63" s="74"/>
      <c r="G63" s="74"/>
      <c r="H63" s="74"/>
      <c r="I63" s="44"/>
      <c r="J63" s="44"/>
      <c r="K63" s="45"/>
    </row>
  </sheetData>
  <mergeCells count="2">
    <mergeCell ref="B9:C9"/>
    <mergeCell ref="G9:H9"/>
  </mergeCells>
  <phoneticPr fontId="1" type="noConversion"/>
  <pageMargins left="0.59" right="0.12" top="0.43" bottom="0.43" header="0.43" footer="0.43"/>
  <pageSetup paperSize="9" scale="85" orientation="portrait" horizontalDpi="4294967292" verticalDpi="429496729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D1276-2ADF-4B18-AA32-440A8C297D45}">
  <sheetPr>
    <pageSetUpPr fitToPage="1"/>
  </sheetPr>
  <dimension ref="A1:K63"/>
  <sheetViews>
    <sheetView topLeftCell="A56" zoomScaleNormal="100" workbookViewId="0">
      <selection activeCell="D70" sqref="D70"/>
    </sheetView>
  </sheetViews>
  <sheetFormatPr baseColWidth="10" defaultColWidth="11.453125" defaultRowHeight="13" x14ac:dyDescent="0.3"/>
  <cols>
    <col min="1" max="1" width="22.1796875" style="1" customWidth="1"/>
    <col min="2" max="3" width="8.1796875" style="1" customWidth="1"/>
    <col min="4" max="5" width="10.1796875" style="1" customWidth="1"/>
    <col min="6" max="6" width="7.7265625" style="2" bestFit="1" customWidth="1"/>
    <col min="7" max="8" width="8.81640625" style="2" customWidth="1"/>
    <col min="9" max="10" width="10.1796875" style="1" customWidth="1"/>
    <col min="11" max="11" width="8.26953125" style="1" customWidth="1"/>
    <col min="12" max="12" width="5.26953125" style="1" customWidth="1"/>
    <col min="13" max="16384" width="11.453125" style="1"/>
  </cols>
  <sheetData>
    <row r="1" spans="1:11" ht="33" customHeight="1" x14ac:dyDescent="0.35">
      <c r="A1" s="111"/>
      <c r="B1" s="111"/>
      <c r="C1" s="111"/>
      <c r="D1" s="112"/>
      <c r="E1" s="112"/>
      <c r="F1" s="113"/>
      <c r="G1" s="113"/>
      <c r="H1" s="113"/>
      <c r="I1" s="112"/>
      <c r="K1" s="114"/>
    </row>
    <row r="2" spans="1:11" ht="14.15" customHeight="1" x14ac:dyDescent="0.35">
      <c r="A2" s="111"/>
      <c r="B2" s="111"/>
      <c r="C2" s="111"/>
      <c r="D2" s="112"/>
      <c r="E2" s="112"/>
      <c r="F2" s="113"/>
      <c r="G2" s="113"/>
      <c r="H2" s="113"/>
      <c r="I2" s="112"/>
      <c r="J2" s="112"/>
      <c r="K2" s="115"/>
    </row>
    <row r="3" spans="1:11" ht="38.25" customHeight="1" x14ac:dyDescent="0.3">
      <c r="A3" s="112" t="s">
        <v>0</v>
      </c>
      <c r="B3" s="112"/>
      <c r="C3" s="112"/>
      <c r="D3" s="112"/>
      <c r="E3" s="112"/>
      <c r="F3" s="113"/>
      <c r="G3" s="113"/>
      <c r="H3" s="113"/>
      <c r="I3" s="112"/>
      <c r="J3" s="112"/>
      <c r="K3" s="116"/>
    </row>
    <row r="4" spans="1:11" ht="15" customHeight="1" x14ac:dyDescent="0.35">
      <c r="A4" s="117" t="s">
        <v>1</v>
      </c>
      <c r="B4" s="117"/>
      <c r="C4" s="117"/>
      <c r="D4" s="117"/>
      <c r="E4" s="117"/>
      <c r="F4" s="113"/>
      <c r="G4" s="113"/>
      <c r="H4" s="113"/>
      <c r="K4" s="118" t="s">
        <v>98</v>
      </c>
    </row>
    <row r="5" spans="1:11" ht="15" customHeight="1" x14ac:dyDescent="0.35">
      <c r="A5" s="117" t="s">
        <v>2</v>
      </c>
      <c r="B5" s="117"/>
      <c r="C5" s="117"/>
      <c r="D5" s="117"/>
      <c r="E5" s="117"/>
      <c r="F5" s="117"/>
      <c r="K5" s="118" t="s">
        <v>97</v>
      </c>
    </row>
    <row r="6" spans="1:11" ht="3" customHeight="1" x14ac:dyDescent="0.3">
      <c r="A6" s="112"/>
      <c r="B6" s="112"/>
      <c r="C6" s="112"/>
      <c r="D6" s="112"/>
      <c r="E6" s="112"/>
      <c r="F6" s="113"/>
      <c r="G6" s="113"/>
      <c r="H6" s="113"/>
      <c r="I6" s="112"/>
      <c r="J6" s="112"/>
      <c r="K6" s="116"/>
    </row>
    <row r="7" spans="1:11" ht="14.25" customHeight="1" x14ac:dyDescent="0.35">
      <c r="A7" s="119" t="s">
        <v>96</v>
      </c>
      <c r="B7" s="119"/>
      <c r="C7" s="119"/>
      <c r="D7" s="112"/>
      <c r="E7" s="112"/>
      <c r="F7" s="120"/>
      <c r="G7" s="120"/>
      <c r="H7" s="120"/>
      <c r="I7" s="121"/>
      <c r="J7" s="122"/>
      <c r="K7" s="123"/>
    </row>
    <row r="8" spans="1:11" ht="7.5" customHeight="1" x14ac:dyDescent="0.35">
      <c r="A8" s="119"/>
      <c r="B8" s="119"/>
      <c r="C8" s="119"/>
      <c r="D8" s="112"/>
      <c r="E8" s="112"/>
      <c r="F8" s="120"/>
      <c r="G8" s="120"/>
      <c r="H8" s="120"/>
      <c r="I8" s="121"/>
      <c r="J8" s="122"/>
      <c r="K8" s="123"/>
    </row>
    <row r="9" spans="1:11" ht="14.25" customHeight="1" x14ac:dyDescent="0.35">
      <c r="A9" s="119"/>
      <c r="B9" s="207" t="s">
        <v>39</v>
      </c>
      <c r="C9" s="207"/>
      <c r="D9" s="112"/>
      <c r="E9" s="112"/>
      <c r="F9" s="120"/>
      <c r="G9" s="207" t="s">
        <v>39</v>
      </c>
      <c r="H9" s="207"/>
      <c r="I9" s="121"/>
      <c r="J9" s="122"/>
      <c r="K9" s="123"/>
    </row>
    <row r="10" spans="1:11" s="6" customFormat="1" ht="15" customHeight="1" x14ac:dyDescent="0.35">
      <c r="A10" s="63" t="s">
        <v>3</v>
      </c>
      <c r="B10" s="3">
        <f>Sept.!B10+31</f>
        <v>42283</v>
      </c>
      <c r="C10" s="4">
        <f>Sept.!C10+31</f>
        <v>41918</v>
      </c>
      <c r="D10" s="125">
        <f>Sept.!D10+31</f>
        <v>42283</v>
      </c>
      <c r="E10" s="127">
        <f>Sept.!E10+31</f>
        <v>41918</v>
      </c>
      <c r="F10" s="128" t="s">
        <v>4</v>
      </c>
      <c r="G10" s="129" t="s">
        <v>55</v>
      </c>
      <c r="H10" s="4" t="s">
        <v>60</v>
      </c>
      <c r="I10" s="130" t="s">
        <v>55</v>
      </c>
      <c r="J10" s="127" t="s">
        <v>60</v>
      </c>
      <c r="K10" s="210" t="s">
        <v>4</v>
      </c>
    </row>
    <row r="11" spans="1:11" ht="14.5" x14ac:dyDescent="0.35">
      <c r="A11" s="79" t="s">
        <v>5</v>
      </c>
      <c r="B11" s="110">
        <f>D11/$D$53*100</f>
        <v>1.0573497299161017</v>
      </c>
      <c r="C11" s="85">
        <f>E11/$E$53*100</f>
        <v>1.2813761628927505</v>
      </c>
      <c r="D11" s="81">
        <f>I11-Sept.!I11</f>
        <v>276</v>
      </c>
      <c r="E11" s="82">
        <f>J11-Sept.!J11</f>
        <v>292</v>
      </c>
      <c r="F11" s="83">
        <f>IF(E11&gt;0,(D11*100/E11)-100," ")</f>
        <v>-5.4794520547945211</v>
      </c>
      <c r="G11" s="84">
        <f>I11/$I$53*100</f>
        <v>0.95835000574455365</v>
      </c>
      <c r="H11" s="85">
        <f>J11/$J$53*100</f>
        <v>1.2798600417617325</v>
      </c>
      <c r="I11" s="86">
        <v>2419</v>
      </c>
      <c r="J11" s="87">
        <v>3175</v>
      </c>
      <c r="K11" s="88">
        <f>IF(J11&gt;0,(I11*100/J11)-100," ")</f>
        <v>-23.811023622047244</v>
      </c>
    </row>
    <row r="12" spans="1:11" ht="14.5" x14ac:dyDescent="0.35">
      <c r="A12" s="132" t="s">
        <v>51</v>
      </c>
      <c r="B12" s="133">
        <f>D12/$D$53*100</f>
        <v>1.5323909129218863E-2</v>
      </c>
      <c r="C12" s="134">
        <f>E12/$E$53*100</f>
        <v>2.6329647182727751E-2</v>
      </c>
      <c r="D12" s="135">
        <f>I12-Sept.!I12</f>
        <v>4</v>
      </c>
      <c r="E12" s="136">
        <f>J12-Sept.!J12</f>
        <v>6</v>
      </c>
      <c r="F12" s="137">
        <f>IF(E12&gt;0,(D12*100/E12)-100," ")</f>
        <v>-33.333333333333329</v>
      </c>
      <c r="G12" s="138">
        <f>I12/$I$53*100</f>
        <v>6.6161410070004312E-2</v>
      </c>
      <c r="H12" s="134">
        <f>J12/$J$53*100</f>
        <v>4.5550924320968744E-2</v>
      </c>
      <c r="I12" s="139">
        <v>167</v>
      </c>
      <c r="J12" s="140">
        <v>113</v>
      </c>
      <c r="K12" s="141">
        <f>IF(J12&gt;0,(I12*100/J12)-100," ")</f>
        <v>47.787610619469035</v>
      </c>
    </row>
    <row r="13" spans="1:11" ht="14.5" x14ac:dyDescent="0.35">
      <c r="A13" s="86" t="s">
        <v>6</v>
      </c>
      <c r="B13" s="90">
        <f>D13/$D$53*100</f>
        <v>2.2985863693828296E-2</v>
      </c>
      <c r="C13" s="85">
        <f>E13/$E$53*100</f>
        <v>5.2659294365455502E-2</v>
      </c>
      <c r="D13" s="81">
        <f>I13-Sept.!I13</f>
        <v>6</v>
      </c>
      <c r="E13" s="82">
        <f>J13-Sept.!J13</f>
        <v>12</v>
      </c>
      <c r="F13" s="83">
        <f>IF(E13&gt;0,(D13*100/E13)-100," ")</f>
        <v>-50</v>
      </c>
      <c r="G13" s="84">
        <f>I13/$I$53*100</f>
        <v>6.6557586178207936E-2</v>
      </c>
      <c r="H13" s="85">
        <f>J13/$J$53*100</f>
        <v>6.0465828744648772E-2</v>
      </c>
      <c r="I13" s="86">
        <v>168</v>
      </c>
      <c r="J13" s="87">
        <v>150</v>
      </c>
      <c r="K13" s="88">
        <f>IF(J13&gt;0,(I13*100/J13)-100," ")</f>
        <v>12</v>
      </c>
    </row>
    <row r="14" spans="1:11" ht="14.5" x14ac:dyDescent="0.35">
      <c r="A14" s="142" t="s">
        <v>7</v>
      </c>
      <c r="B14" s="133">
        <f>D14/$D$53*100</f>
        <v>6.7923227215262614</v>
      </c>
      <c r="C14" s="134">
        <f>E14/$E$53*100</f>
        <v>7.0036861506055814</v>
      </c>
      <c r="D14" s="135">
        <f>I14-Sept.!I14</f>
        <v>1773</v>
      </c>
      <c r="E14" s="136">
        <f>J14-Sept.!J14</f>
        <v>1596</v>
      </c>
      <c r="F14" s="137">
        <f>IF(E14&gt;0,(D14*100/E14)-100," ")</f>
        <v>11.090225563909769</v>
      </c>
      <c r="G14" s="138">
        <f>I14/$I$53*100</f>
        <v>5.859840816439724</v>
      </c>
      <c r="H14" s="134">
        <f>J14/$J$53*100</f>
        <v>6.2219337778243586</v>
      </c>
      <c r="I14" s="139">
        <v>14791</v>
      </c>
      <c r="J14" s="140">
        <v>15435</v>
      </c>
      <c r="K14" s="141">
        <f>IF(J14&gt;0,(I14*100/J14)-100," ")</f>
        <v>-4.1723356009070329</v>
      </c>
    </row>
    <row r="15" spans="1:11" ht="14.5" x14ac:dyDescent="0.35">
      <c r="A15" s="89" t="s">
        <v>8</v>
      </c>
      <c r="B15" s="90">
        <f>D15/$D$53*100</f>
        <v>8.5507412941041263</v>
      </c>
      <c r="C15" s="85">
        <f>E15/$E$53*100</f>
        <v>7.3986308583464986</v>
      </c>
      <c r="D15" s="81">
        <f>I15-Sept.!I15</f>
        <v>2232</v>
      </c>
      <c r="E15" s="82">
        <f>J15-Sept.!J15</f>
        <v>1686</v>
      </c>
      <c r="F15" s="83">
        <f>IF(E15&gt;0,(D15*100/E15)-100," ")</f>
        <v>32.384341637010664</v>
      </c>
      <c r="G15" s="84">
        <f>I15/$I$53*100</f>
        <v>7.8268551936706903</v>
      </c>
      <c r="H15" s="85">
        <f>J15/$J$53*100</f>
        <v>7.8480614655304466</v>
      </c>
      <c r="I15" s="86">
        <v>19756</v>
      </c>
      <c r="J15" s="87">
        <v>19469</v>
      </c>
      <c r="K15" s="88">
        <f>IF(J15&gt;0,(I15*100/J15)-100," ")</f>
        <v>1.4741383738250562</v>
      </c>
    </row>
    <row r="16" spans="1:11" ht="14.5" x14ac:dyDescent="0.35">
      <c r="A16" s="142" t="s">
        <v>9</v>
      </c>
      <c r="B16" s="133">
        <f>D16/$D$53*100</f>
        <v>1.5323909129218863E-2</v>
      </c>
      <c r="C16" s="134">
        <f>E16/$E$53*100</f>
        <v>1.3164823591363875E-2</v>
      </c>
      <c r="D16" s="135">
        <f>I16-Sept.!I16</f>
        <v>4</v>
      </c>
      <c r="E16" s="136">
        <f>J16-Sept.!J16</f>
        <v>3</v>
      </c>
      <c r="F16" s="137">
        <f>IF(E16&gt;0,(D16*100/E16)-100," ")</f>
        <v>33.333333333333343</v>
      </c>
      <c r="G16" s="138">
        <f>I16/$I$53*100</f>
        <v>1.8620277085570076E-2</v>
      </c>
      <c r="H16" s="134">
        <f>J16/$J$53*100</f>
        <v>2.4589437022823835E-2</v>
      </c>
      <c r="I16" s="139">
        <v>47</v>
      </c>
      <c r="J16" s="140">
        <v>61</v>
      </c>
      <c r="K16" s="141">
        <f>IF(J16&gt;0,(I16*100/J16)-100," ")</f>
        <v>-22.950819672131146</v>
      </c>
    </row>
    <row r="17" spans="1:11" ht="14.5" x14ac:dyDescent="0.35">
      <c r="A17" s="79" t="s">
        <v>10</v>
      </c>
      <c r="B17" s="90">
        <f>D17/$D$53*100</f>
        <v>2.8119373252116615</v>
      </c>
      <c r="C17" s="85">
        <f>E17/$E$53*100</f>
        <v>1.8562401263823063</v>
      </c>
      <c r="D17" s="81">
        <f>I17-Sept.!I17</f>
        <v>734</v>
      </c>
      <c r="E17" s="82">
        <f>J17-Sept.!J17</f>
        <v>423</v>
      </c>
      <c r="F17" s="83">
        <f>IF(E17&gt;0,(D17*100/E17)-100," ")</f>
        <v>73.522458628841605</v>
      </c>
      <c r="G17" s="84">
        <f>I17/$I$53*100</f>
        <v>2.2372064830258345</v>
      </c>
      <c r="H17" s="85">
        <f>J17/$J$53*100</f>
        <v>2.2598095729500072</v>
      </c>
      <c r="I17" s="86">
        <v>5647</v>
      </c>
      <c r="J17" s="87">
        <v>5606</v>
      </c>
      <c r="K17" s="88">
        <f>IF(J17&gt;0,(I17*100/J17)-100," ")</f>
        <v>0.73135925793792467</v>
      </c>
    </row>
    <row r="18" spans="1:11" ht="14.5" x14ac:dyDescent="0.35">
      <c r="A18" s="139" t="s">
        <v>11</v>
      </c>
      <c r="B18" s="133">
        <f>D18/$D$53*100</f>
        <v>2.7199938704363484</v>
      </c>
      <c r="C18" s="134">
        <f>E18/$E$53*100</f>
        <v>2.3389503247323153</v>
      </c>
      <c r="D18" s="135">
        <f>I18-Sept.!I18</f>
        <v>710</v>
      </c>
      <c r="E18" s="136">
        <f>J18-Sept.!J18</f>
        <v>533</v>
      </c>
      <c r="F18" s="137">
        <f>IF(E18&gt;0,(D18*100/E18)-100," ")</f>
        <v>33.208255159474675</v>
      </c>
      <c r="G18" s="138">
        <f>I18/$I$53*100</f>
        <v>2.6104043769536434</v>
      </c>
      <c r="H18" s="134">
        <f>J18/$J$53*100</f>
        <v>2.8640647548715306</v>
      </c>
      <c r="I18" s="139">
        <v>6589</v>
      </c>
      <c r="J18" s="140">
        <v>7105</v>
      </c>
      <c r="K18" s="141">
        <f>IF(J18&gt;0,(I18*100/J18)-100," ")</f>
        <v>-7.2624912033779054</v>
      </c>
    </row>
    <row r="19" spans="1:11" ht="14.5" x14ac:dyDescent="0.35">
      <c r="A19" s="79" t="s">
        <v>68</v>
      </c>
      <c r="B19" s="90">
        <f>D19/$D$53*100</f>
        <v>0.11109834118683676</v>
      </c>
      <c r="C19" s="85">
        <f>E19/$E$53*100</f>
        <v>0.14920133403545727</v>
      </c>
      <c r="D19" s="81">
        <f>I19-Sept.!I19</f>
        <v>29</v>
      </c>
      <c r="E19" s="82">
        <f>J19-Sept.!J19</f>
        <v>34</v>
      </c>
      <c r="F19" s="83">
        <f>IF(E19&gt;0,(D19*100/E19)-100," ")</f>
        <v>-14.705882352941174</v>
      </c>
      <c r="G19" s="84">
        <f>I19/$I$53*100</f>
        <v>0.20521922404947449</v>
      </c>
      <c r="H19" s="85">
        <f>J19/$J$53*100</f>
        <v>0.24952231995291727</v>
      </c>
      <c r="I19" s="86">
        <v>518</v>
      </c>
      <c r="J19" s="87">
        <v>619</v>
      </c>
      <c r="K19" s="88">
        <f>IF(J19&gt;0,(I19*100/J19)-100," ")</f>
        <v>-16.316639741518571</v>
      </c>
    </row>
    <row r="20" spans="1:11" ht="14.5" x14ac:dyDescent="0.35">
      <c r="A20" s="132" t="s">
        <v>12</v>
      </c>
      <c r="B20" s="133">
        <f>D20/$D$53*100</f>
        <v>2.8349231889054898</v>
      </c>
      <c r="C20" s="134">
        <f>E20/$E$53*100</f>
        <v>3.238546603475513</v>
      </c>
      <c r="D20" s="135">
        <f>I20-Sept.!I20</f>
        <v>740</v>
      </c>
      <c r="E20" s="136">
        <f>J20-Sept.!J20</f>
        <v>738</v>
      </c>
      <c r="F20" s="137">
        <f>IF(E20&gt;0,(D20*100/E20)-100," ")</f>
        <v>0.27100271002710485</v>
      </c>
      <c r="G20" s="138">
        <f>I20/$I$53*100</f>
        <v>2.8211700665179684</v>
      </c>
      <c r="H20" s="134">
        <f>J20/$J$53*100</f>
        <v>3.2042858179414204</v>
      </c>
      <c r="I20" s="139">
        <v>7121</v>
      </c>
      <c r="J20" s="140">
        <v>7949</v>
      </c>
      <c r="K20" s="141">
        <f>IF(J20&gt;0,(I20*100/J20)-100," ")</f>
        <v>-10.416404579192346</v>
      </c>
    </row>
    <row r="21" spans="1:11" ht="14.5" x14ac:dyDescent="0.35">
      <c r="A21" s="109" t="s">
        <v>13</v>
      </c>
      <c r="B21" s="90">
        <f>D21/$D$53*100</f>
        <v>4.060835919242999</v>
      </c>
      <c r="C21" s="85">
        <f>E21/$E$53*100</f>
        <v>5.3054239073196419</v>
      </c>
      <c r="D21" s="81">
        <f>I21-Sept.!I21</f>
        <v>1060</v>
      </c>
      <c r="E21" s="82">
        <f>J21-Sept.!J21</f>
        <v>1209</v>
      </c>
      <c r="F21" s="83">
        <f>IF(E21&gt;0,(D21*100/E21)-100," ")</f>
        <v>-12.324234904880072</v>
      </c>
      <c r="G21" s="84">
        <f>I21/$I$53*100</f>
        <v>4.5611755337482611</v>
      </c>
      <c r="H21" s="85">
        <f>J21/$J$53*100</f>
        <v>5.1178277449470722</v>
      </c>
      <c r="I21" s="86">
        <v>11513</v>
      </c>
      <c r="J21" s="87">
        <v>12696</v>
      </c>
      <c r="K21" s="88">
        <f>IF(J21&gt;0,(I21*100/J21)-100," ")</f>
        <v>-9.3178954001260195</v>
      </c>
    </row>
    <row r="22" spans="1:11" ht="14.5" x14ac:dyDescent="0.35">
      <c r="A22" s="132" t="s">
        <v>14</v>
      </c>
      <c r="B22" s="133">
        <f>D22/$D$53*100</f>
        <v>1.0152089798107498</v>
      </c>
      <c r="C22" s="134">
        <f>E22/$E$53*100</f>
        <v>1.6368263998595751</v>
      </c>
      <c r="D22" s="135">
        <f>I22-Sept.!I22</f>
        <v>265</v>
      </c>
      <c r="E22" s="136">
        <f>J22-Sept.!J22</f>
        <v>373</v>
      </c>
      <c r="F22" s="137">
        <f>IF(E22&gt;0,(D22*100/E22)-100," ")</f>
        <v>-28.954423592493299</v>
      </c>
      <c r="G22" s="138">
        <f>I22/$I$53*100</f>
        <v>1.1592112926037881</v>
      </c>
      <c r="H22" s="134">
        <f>J22/$J$53*100</f>
        <v>1.2173786853922619</v>
      </c>
      <c r="I22" s="139">
        <v>2926</v>
      </c>
      <c r="J22" s="140">
        <v>3020</v>
      </c>
      <c r="K22" s="141">
        <f>IF(J22&gt;0,(I22*100/J22)-100," ")</f>
        <v>-3.1125827814569504</v>
      </c>
    </row>
    <row r="23" spans="1:11" ht="14.5" x14ac:dyDescent="0.35">
      <c r="A23" s="86" t="s">
        <v>15</v>
      </c>
      <c r="B23" s="90">
        <f>D23/$D$53*100</f>
        <v>2.7008389840248248</v>
      </c>
      <c r="C23" s="85">
        <f>E23/$E$53*100</f>
        <v>3.0586273477268739</v>
      </c>
      <c r="D23" s="81">
        <f>I23-Sept.!I23</f>
        <v>705</v>
      </c>
      <c r="E23" s="82">
        <f>J23-Sept.!J23</f>
        <v>697</v>
      </c>
      <c r="F23" s="83">
        <f>IF(E23&gt;0,(D23*100/E23)-100," ")</f>
        <v>1.1477761836441829</v>
      </c>
      <c r="G23" s="84">
        <f>I23/$I$53*100</f>
        <v>2.7340113227131724</v>
      </c>
      <c r="H23" s="85">
        <f>J23/$J$53*100</f>
        <v>2.6806517410127624</v>
      </c>
      <c r="I23" s="86">
        <v>6901</v>
      </c>
      <c r="J23" s="87">
        <v>6650</v>
      </c>
      <c r="K23" s="88">
        <f>IF(J23&gt;0,(I23*100/J23)-100," ")</f>
        <v>3.7744360902255636</v>
      </c>
    </row>
    <row r="24" spans="1:11" ht="14.5" x14ac:dyDescent="0.35">
      <c r="A24" s="132" t="s">
        <v>37</v>
      </c>
      <c r="B24" s="133">
        <f>D24/$D$53*100</f>
        <v>3.4478795540742443E-2</v>
      </c>
      <c r="C24" s="134">
        <f>E24/$E$53*100</f>
        <v>5.7047568895910131E-2</v>
      </c>
      <c r="D24" s="135">
        <f>I24-Sept.!I24</f>
        <v>9</v>
      </c>
      <c r="E24" s="136">
        <f>J24-Sept.!J24</f>
        <v>13</v>
      </c>
      <c r="F24" s="137">
        <f>IF(E24&gt;0,(D24*100/E24)-100," ")</f>
        <v>-30.769230769230774</v>
      </c>
      <c r="G24" s="138">
        <f>I24/$I$53*100</f>
        <v>4.2390843577787198E-2</v>
      </c>
      <c r="H24" s="134">
        <f>J24/$J$53*100</f>
        <v>4.2326080121254141E-2</v>
      </c>
      <c r="I24" s="139">
        <v>107</v>
      </c>
      <c r="J24" s="140">
        <v>105</v>
      </c>
      <c r="K24" s="141">
        <f>IF(J24&gt;0,(I24*100/J24)-100," ")</f>
        <v>1.904761904761898</v>
      </c>
    </row>
    <row r="25" spans="1:11" ht="14.5" x14ac:dyDescent="0.35">
      <c r="A25" s="86" t="s">
        <v>40</v>
      </c>
      <c r="B25" s="90">
        <f>D25/$D$53*100</f>
        <v>0.40991456920660463</v>
      </c>
      <c r="C25" s="85">
        <f>E25/$E$53*100</f>
        <v>0.94347902404774442</v>
      </c>
      <c r="D25" s="81">
        <f>I25-Sept.!I25</f>
        <v>107</v>
      </c>
      <c r="E25" s="82">
        <f>J25-Sept.!J25</f>
        <v>215</v>
      </c>
      <c r="F25" s="83">
        <f>IF(E25&gt;0,(D25*100/E25)-100," ")</f>
        <v>-50.232558139534881</v>
      </c>
      <c r="G25" s="84">
        <f>I25/$I$53*100</f>
        <v>0.75630019056070807</v>
      </c>
      <c r="H25" s="85">
        <f>J25/$J$53*100</f>
        <v>0.62441045816973972</v>
      </c>
      <c r="I25" s="86">
        <v>1909</v>
      </c>
      <c r="J25" s="87">
        <v>1549</v>
      </c>
      <c r="K25" s="88">
        <f>IF(J25&gt;0,(I25*100/J25)-100," ")</f>
        <v>23.24080051646223</v>
      </c>
    </row>
    <row r="26" spans="1:11" ht="14.5" x14ac:dyDescent="0.35">
      <c r="A26" s="139" t="s">
        <v>16</v>
      </c>
      <c r="B26" s="133">
        <f>D26/$D$53*100</f>
        <v>1.4787572309696204</v>
      </c>
      <c r="C26" s="134">
        <f>E26/$E$53*100</f>
        <v>2.0098297349482186</v>
      </c>
      <c r="D26" s="135">
        <f>I26-Sept.!I26</f>
        <v>386</v>
      </c>
      <c r="E26" s="136">
        <f>J26-Sept.!J26</f>
        <v>458</v>
      </c>
      <c r="F26" s="137">
        <f>IF(E26&gt;0,(D26*100/E26)-100," ")</f>
        <v>-15.720524017467255</v>
      </c>
      <c r="G26" s="138">
        <f>I26/$I$53*100</f>
        <v>1.6639396544551983</v>
      </c>
      <c r="H26" s="134">
        <f>J26/$J$53*100</f>
        <v>1.6132283109072294</v>
      </c>
      <c r="I26" s="139">
        <v>4200</v>
      </c>
      <c r="J26" s="140">
        <v>4002</v>
      </c>
      <c r="K26" s="141">
        <f>IF(J26&gt;0,(I26*100/J26)-100," ")</f>
        <v>4.9475262368815578</v>
      </c>
    </row>
    <row r="27" spans="1:11" ht="14.5" x14ac:dyDescent="0.35">
      <c r="A27" s="86" t="s">
        <v>17</v>
      </c>
      <c r="B27" s="90">
        <f>D27/$D$53*100</f>
        <v>1.3485040033712601</v>
      </c>
      <c r="C27" s="85">
        <f>E27/$E$53*100</f>
        <v>1.5007898894154819</v>
      </c>
      <c r="D27" s="81">
        <f>I27-Sept.!I27</f>
        <v>352</v>
      </c>
      <c r="E27" s="82">
        <f>J27-Sept.!J27</f>
        <v>342</v>
      </c>
      <c r="F27" s="83">
        <f>IF(E27&gt;0,(D27*100/E27)-100," ")</f>
        <v>2.9239766081871323</v>
      </c>
      <c r="G27" s="84">
        <f>I27/$I$53*100</f>
        <v>1.480510116356923</v>
      </c>
      <c r="H27" s="85">
        <f>J27/$J$53*100</f>
        <v>1.6753065617517353</v>
      </c>
      <c r="I27" s="86">
        <v>3737</v>
      </c>
      <c r="J27" s="87">
        <v>4156</v>
      </c>
      <c r="K27" s="88">
        <f>IF(J27&gt;0,(I27*100/J27)-100," ")</f>
        <v>-10.081809432146301</v>
      </c>
    </row>
    <row r="28" spans="1:11" ht="14.5" x14ac:dyDescent="0.35">
      <c r="A28" s="139" t="s">
        <v>66</v>
      </c>
      <c r="B28" s="133">
        <f>D28/$D$53*100</f>
        <v>0.94625138872926473</v>
      </c>
      <c r="C28" s="134">
        <f>E28/$E$53*100</f>
        <v>1.5841671054941195</v>
      </c>
      <c r="D28" s="135">
        <f>I28-Sept.!I28</f>
        <v>247</v>
      </c>
      <c r="E28" s="136">
        <f>J28-Sept.!J28</f>
        <v>361</v>
      </c>
      <c r="F28" s="137">
        <f>IF(E28&gt;0,(D28*100/E28)-100," ")</f>
        <v>-31.578947368421055</v>
      </c>
      <c r="G28" s="138">
        <f>I28/$I$53*100</f>
        <v>1.2669711940351724</v>
      </c>
      <c r="H28" s="134">
        <f>J28/$J$53*100</f>
        <v>1.1766650273708652</v>
      </c>
      <c r="I28" s="139">
        <v>3198</v>
      </c>
      <c r="J28" s="140">
        <v>2919</v>
      </c>
      <c r="K28" s="141">
        <f>IF(J28&gt;0,(I28*100/J28)-100," ")</f>
        <v>9.5580678314491223</v>
      </c>
    </row>
    <row r="29" spans="1:11" ht="14.5" x14ac:dyDescent="0.35">
      <c r="A29" s="79" t="s">
        <v>18</v>
      </c>
      <c r="B29" s="90">
        <f>D29/$D$53*100</f>
        <v>0.26816840976133011</v>
      </c>
      <c r="C29" s="85">
        <f>E29/$E$53*100</f>
        <v>0.32034404072318762</v>
      </c>
      <c r="D29" s="81">
        <f>I29-Sept.!I29</f>
        <v>70</v>
      </c>
      <c r="E29" s="82">
        <f>J29-Sept.!J29</f>
        <v>73</v>
      </c>
      <c r="F29" s="83">
        <f>IF(E29&gt;0,(D29*100/E29)-100," ")</f>
        <v>-4.1095890410958873</v>
      </c>
      <c r="G29" s="84">
        <f>I29/$I$53*100</f>
        <v>0.26900357747025705</v>
      </c>
      <c r="H29" s="85">
        <f>J29/$J$53*100</f>
        <v>0.20880866193152045</v>
      </c>
      <c r="I29" s="86">
        <v>679</v>
      </c>
      <c r="J29" s="87">
        <v>518</v>
      </c>
      <c r="K29" s="88">
        <f>IF(J29&gt;0,(I29*100/J29)-100," ")</f>
        <v>31.081081081081095</v>
      </c>
    </row>
    <row r="30" spans="1:11" ht="14.5" x14ac:dyDescent="0.35">
      <c r="A30" s="132" t="s">
        <v>19</v>
      </c>
      <c r="B30" s="133">
        <f>D30/$D$53*100</f>
        <v>7.2788568363789607E-2</v>
      </c>
      <c r="C30" s="134">
        <f>E30/$E$53*100</f>
        <v>0.23257855011409515</v>
      </c>
      <c r="D30" s="135">
        <f>I30-Sept.!I30</f>
        <v>19</v>
      </c>
      <c r="E30" s="136">
        <f>J30-Sept.!J30</f>
        <v>53</v>
      </c>
      <c r="F30" s="137">
        <f>IF(E30&gt;0,(D30*100/E30)-100," ")</f>
        <v>-64.15094339622641</v>
      </c>
      <c r="G30" s="138">
        <f>I30/$I$53*100</f>
        <v>0.12122988911030731</v>
      </c>
      <c r="H30" s="134">
        <f>J30/$J$53*100</f>
        <v>0.20437450115691286</v>
      </c>
      <c r="I30" s="139">
        <v>306</v>
      </c>
      <c r="J30" s="140">
        <v>507</v>
      </c>
      <c r="K30" s="141">
        <f>IF(J30&gt;0,(I30*100/J30)-100," ")</f>
        <v>-39.644970414201183</v>
      </c>
    </row>
    <row r="31" spans="1:11" ht="14.5" x14ac:dyDescent="0.35">
      <c r="A31" s="79" t="s">
        <v>20</v>
      </c>
      <c r="B31" s="90">
        <f>D31/$D$53*100</f>
        <v>2.7429797341301767</v>
      </c>
      <c r="C31" s="85">
        <f>E31/$E$53*100</f>
        <v>2.0493242057223098</v>
      </c>
      <c r="D31" s="81">
        <f>I31-Sept.!I31</f>
        <v>716</v>
      </c>
      <c r="E31" s="82">
        <f>J31-Sept.!J31</f>
        <v>467</v>
      </c>
      <c r="F31" s="83">
        <f>IF(E31&gt;0,(D31*100/E31)-100," ")</f>
        <v>53.319057815845838</v>
      </c>
      <c r="G31" s="84">
        <f>I31/$I$53*100</f>
        <v>2.0644736998490569</v>
      </c>
      <c r="H31" s="85">
        <f>J31/$J$53*100</f>
        <v>2.0997766795391697</v>
      </c>
      <c r="I31" s="86">
        <v>5211</v>
      </c>
      <c r="J31" s="87">
        <v>5209</v>
      </c>
      <c r="K31" s="88">
        <f>IF(J31&gt;0,(I31*100/J31)-100," ")</f>
        <v>3.8395085429058895E-2</v>
      </c>
    </row>
    <row r="32" spans="1:11" ht="14.5" x14ac:dyDescent="0.35">
      <c r="A32" s="142" t="s">
        <v>21</v>
      </c>
      <c r="B32" s="133">
        <f>D32/$D$53*100</f>
        <v>9.2211623185074512</v>
      </c>
      <c r="C32" s="134">
        <f>E32/$E$53*100</f>
        <v>9.5444971037388093</v>
      </c>
      <c r="D32" s="135">
        <f>I32-Sept.!I32</f>
        <v>2407</v>
      </c>
      <c r="E32" s="136">
        <f>J32-Sept.!J32</f>
        <v>2175</v>
      </c>
      <c r="F32" s="137">
        <f>IF(E32&gt;0,(D32*100/E32)-100," ")</f>
        <v>10.666666666666671</v>
      </c>
      <c r="G32" s="138">
        <f>I32/$I$53*100</f>
        <v>8.4761878350164217</v>
      </c>
      <c r="H32" s="134">
        <f>J32/$J$53*100</f>
        <v>8.2217402871723753</v>
      </c>
      <c r="I32" s="139">
        <v>21395</v>
      </c>
      <c r="J32" s="140">
        <v>20396</v>
      </c>
      <c r="K32" s="141">
        <f>IF(J32&gt;0,(I32*100/J32)-100," ")</f>
        <v>4.8980192194547953</v>
      </c>
    </row>
    <row r="33" spans="1:11" ht="14.5" x14ac:dyDescent="0.35">
      <c r="A33" s="89" t="s">
        <v>67</v>
      </c>
      <c r="B33" s="90">
        <f>D33/$D$53*100</f>
        <v>1.6434892541087229</v>
      </c>
      <c r="C33" s="85">
        <f>E33/$E$53*100</f>
        <v>1.8123573810777602</v>
      </c>
      <c r="D33" s="81">
        <f>I33-Sept.!I33</f>
        <v>429</v>
      </c>
      <c r="E33" s="82">
        <f>J33-Sept.!J33</f>
        <v>413</v>
      </c>
      <c r="F33" s="83">
        <f>IF(E33&gt;0,(D33*100/E33)-100," ")</f>
        <v>3.8740920096852278</v>
      </c>
      <c r="G33" s="84">
        <f>I33/$I$53*100</f>
        <v>1.6156061692543571</v>
      </c>
      <c r="H33" s="85">
        <f>J33/$J$53*100</f>
        <v>1.9361158364036537</v>
      </c>
      <c r="I33" s="86">
        <v>4078</v>
      </c>
      <c r="J33" s="87">
        <v>4803</v>
      </c>
      <c r="K33" s="88">
        <f>IF(J33&gt;0,(I33*100/J33)-100," ")</f>
        <v>-15.094732458879861</v>
      </c>
    </row>
    <row r="34" spans="1:11" ht="14.5" x14ac:dyDescent="0.35">
      <c r="A34" s="132" t="s">
        <v>22</v>
      </c>
      <c r="B34" s="133">
        <f>D34/$D$53*100</f>
        <v>1.2029268666436808</v>
      </c>
      <c r="C34" s="134">
        <f>E34/$E$53*100</f>
        <v>1.9659469896436723</v>
      </c>
      <c r="D34" s="135">
        <f>I34-Sept.!I34</f>
        <v>314</v>
      </c>
      <c r="E34" s="136">
        <f>J34-Sept.!J34</f>
        <v>448</v>
      </c>
      <c r="F34" s="137">
        <f>IF(E34&gt;0,(D34*100/E34)-100," ")</f>
        <v>-29.910714285714292</v>
      </c>
      <c r="G34" s="138">
        <f>I34/$I$53*100</f>
        <v>1.3644305166532626</v>
      </c>
      <c r="H34" s="134">
        <f>J34/$J$53*100</f>
        <v>1.4600482114207858</v>
      </c>
      <c r="I34" s="139">
        <v>3444</v>
      </c>
      <c r="J34" s="140">
        <v>3622</v>
      </c>
      <c r="K34" s="141">
        <f>IF(J34&gt;0,(I34*100/J34)-100," ")</f>
        <v>-4.9144119271120985</v>
      </c>
    </row>
    <row r="35" spans="1:11" ht="14.5" x14ac:dyDescent="0.35">
      <c r="A35" s="79" t="s">
        <v>23</v>
      </c>
      <c r="B35" s="90">
        <f>D35/$D$53*100</f>
        <v>1.1492931846914147</v>
      </c>
      <c r="C35" s="85">
        <f>E35/$E$53*100</f>
        <v>1.4876250658241179</v>
      </c>
      <c r="D35" s="81">
        <f>I35-Sept.!I35</f>
        <v>300</v>
      </c>
      <c r="E35" s="82">
        <f>J35-Sept.!J35</f>
        <v>339</v>
      </c>
      <c r="F35" s="83">
        <f>IF(E35&gt;0,(D35*100/E35)-100," ")</f>
        <v>-11.504424778761063</v>
      </c>
      <c r="G35" s="84">
        <f>I35/$I$53*100</f>
        <v>1.5423135892366875</v>
      </c>
      <c r="H35" s="85">
        <f>J35/$J$53*100</f>
        <v>1.6148407330070866</v>
      </c>
      <c r="I35" s="86">
        <v>3893</v>
      </c>
      <c r="J35" s="87">
        <v>4006</v>
      </c>
      <c r="K35" s="88">
        <f>IF(J35&gt;0,(I35*100/J35)-100," ")</f>
        <v>-2.820768846729905</v>
      </c>
    </row>
    <row r="36" spans="1:11" ht="14.5" x14ac:dyDescent="0.35">
      <c r="A36" s="132" t="s">
        <v>24</v>
      </c>
      <c r="B36" s="133">
        <f>D36/$D$53*100</f>
        <v>2.8962188254223653</v>
      </c>
      <c r="C36" s="134">
        <f>E36/$E$53*100</f>
        <v>4.1425311567491665</v>
      </c>
      <c r="D36" s="135">
        <f>I36-Sept.!I36</f>
        <v>756</v>
      </c>
      <c r="E36" s="136">
        <f>J36-Sept.!J36</f>
        <v>944</v>
      </c>
      <c r="F36" s="137">
        <f>IF(E36&gt;0,(D36*100/E36)-100," ")</f>
        <v>-19.915254237288138</v>
      </c>
      <c r="G36" s="138">
        <f>I36/$I$53*100</f>
        <v>3.5754893765376585</v>
      </c>
      <c r="H36" s="134">
        <f>J36/$J$53*100</f>
        <v>4.0600788474406828</v>
      </c>
      <c r="I36" s="139">
        <v>9025</v>
      </c>
      <c r="J36" s="140">
        <v>10072</v>
      </c>
      <c r="K36" s="141">
        <f>IF(J36&gt;0,(I36*100/J36)-100," ")</f>
        <v>-10.395154884829225</v>
      </c>
    </row>
    <row r="37" spans="1:11" ht="14.5" x14ac:dyDescent="0.35">
      <c r="A37" s="79" t="s">
        <v>25</v>
      </c>
      <c r="B37" s="90">
        <f>D37/$D$53*100</f>
        <v>3.2371758035474851</v>
      </c>
      <c r="C37" s="85">
        <f>E37/$E$53*100</f>
        <v>2.8874846410391437</v>
      </c>
      <c r="D37" s="81">
        <f>I37-Sept.!I37</f>
        <v>845</v>
      </c>
      <c r="E37" s="82">
        <f>J37-Sept.!J37</f>
        <v>658</v>
      </c>
      <c r="F37" s="83">
        <f>IF(E37&gt;0,(D37*100/E37)-100," ")</f>
        <v>28.419452887538</v>
      </c>
      <c r="G37" s="84">
        <f>I37/$I$53*100</f>
        <v>3.0850233545815788</v>
      </c>
      <c r="H37" s="85">
        <f>J37/$J$53*100</f>
        <v>3.2083168731910638</v>
      </c>
      <c r="I37" s="86">
        <v>7787</v>
      </c>
      <c r="J37" s="87">
        <v>7959</v>
      </c>
      <c r="K37" s="88">
        <f>IF(J37&gt;0,(I37*100/J37)-100," ")</f>
        <v>-2.1610755119990017</v>
      </c>
    </row>
    <row r="38" spans="1:11" ht="14.5" x14ac:dyDescent="0.35">
      <c r="A38" s="142" t="s">
        <v>26</v>
      </c>
      <c r="B38" s="133">
        <f>D38/$D$53*100</f>
        <v>1.7928973681186071</v>
      </c>
      <c r="C38" s="134">
        <f>E38/$E$53*100</f>
        <v>0.73284184658592244</v>
      </c>
      <c r="D38" s="135">
        <f>I38-Sept.!I38</f>
        <v>468</v>
      </c>
      <c r="E38" s="136">
        <f>J38-Sept.!J38</f>
        <v>167</v>
      </c>
      <c r="F38" s="137">
        <f>IF(E38&gt;0,(D38*100/E38)-100," ")</f>
        <v>180.23952095808386</v>
      </c>
      <c r="G38" s="138">
        <f>I38/$I$53*100</f>
        <v>1.1742659847155259</v>
      </c>
      <c r="H38" s="134">
        <f>J38/$J$53*100</f>
        <v>1.2963873682852698</v>
      </c>
      <c r="I38" s="139">
        <v>2964</v>
      </c>
      <c r="J38" s="140">
        <v>3216</v>
      </c>
      <c r="K38" s="141">
        <f>IF(J38&gt;0,(I38*100/J38)-100," ")</f>
        <v>-7.8358208955223887</v>
      </c>
    </row>
    <row r="39" spans="1:11" ht="14.5" x14ac:dyDescent="0.35">
      <c r="A39" s="79" t="s">
        <v>27</v>
      </c>
      <c r="B39" s="90">
        <f>D39/$D$53*100</f>
        <v>3.1682182124659999</v>
      </c>
      <c r="C39" s="85">
        <f>E39/$E$53*100</f>
        <v>3.4974548007723363</v>
      </c>
      <c r="D39" s="81">
        <f>I39-Sept.!I39</f>
        <v>827</v>
      </c>
      <c r="E39" s="82">
        <f>J39-Sept.!J39</f>
        <v>797</v>
      </c>
      <c r="F39" s="83">
        <f>IF(E39&gt;0,(D39*100/E39)-100," ")</f>
        <v>3.7641154328732682</v>
      </c>
      <c r="G39" s="84">
        <f>I39/$I$53*100</f>
        <v>3.6460087237979026</v>
      </c>
      <c r="H39" s="85">
        <f>J39/$J$53*100</f>
        <v>4.375307367962785</v>
      </c>
      <c r="I39" s="86">
        <v>9203</v>
      </c>
      <c r="J39" s="87">
        <v>10854</v>
      </c>
      <c r="K39" s="88">
        <f>IF(J39&gt;0,(I39*100/J39)-100," ")</f>
        <v>-15.210982126405014</v>
      </c>
    </row>
    <row r="40" spans="1:11" ht="14.5" x14ac:dyDescent="0.35">
      <c r="A40" s="139" t="s">
        <v>28</v>
      </c>
      <c r="B40" s="133">
        <f>D40/$D$53*100</f>
        <v>4.8385243075508555</v>
      </c>
      <c r="C40" s="134">
        <f>E40/$E$53*100</f>
        <v>2.58030542390732</v>
      </c>
      <c r="D40" s="135">
        <f>I40-Sept.!I40</f>
        <v>1263</v>
      </c>
      <c r="E40" s="136">
        <f>J40-Sept.!J40</f>
        <v>588</v>
      </c>
      <c r="F40" s="137">
        <f>IF(E40&gt;0,(D40*100/E40)-100," ")</f>
        <v>114.79591836734693</v>
      </c>
      <c r="G40" s="138">
        <f>I40/$I$53*100</f>
        <v>4.674085724586293</v>
      </c>
      <c r="H40" s="134">
        <f>J40/$J$53*100</f>
        <v>3.8907745269556662</v>
      </c>
      <c r="I40" s="139">
        <v>11798</v>
      </c>
      <c r="J40" s="140">
        <v>9652</v>
      </c>
      <c r="K40" s="141">
        <f>IF(J40&gt;0,(I40*100/J40)-100," ")</f>
        <v>22.233733941152096</v>
      </c>
    </row>
    <row r="41" spans="1:11" ht="14.5" x14ac:dyDescent="0.35">
      <c r="A41" s="86" t="s">
        <v>69</v>
      </c>
      <c r="B41" s="90">
        <f>D41/$D$53*100</f>
        <v>7.3899551775657972</v>
      </c>
      <c r="C41" s="85">
        <f>E41/$E$53*100</f>
        <v>6.0119361067228363</v>
      </c>
      <c r="D41" s="81">
        <f>I41-Sept.!I41</f>
        <v>1929</v>
      </c>
      <c r="E41" s="82">
        <f>J41-Sept.!J41</f>
        <v>1370</v>
      </c>
      <c r="F41" s="83">
        <f>IF(E41&gt;0,(D41*100/E41)-100," ")</f>
        <v>40.802919708029208</v>
      </c>
      <c r="G41" s="84">
        <f>I41/$I$53*100</f>
        <v>7.6485759449790622</v>
      </c>
      <c r="H41" s="85">
        <f>J41/$J$53*100</f>
        <v>6.1973443408015347</v>
      </c>
      <c r="I41" s="86">
        <v>19306</v>
      </c>
      <c r="J41" s="87">
        <v>15374</v>
      </c>
      <c r="K41" s="88">
        <f>IF(J41&gt;0,(I41*100/J41)-100," ")</f>
        <v>25.575647196565626</v>
      </c>
    </row>
    <row r="42" spans="1:11" ht="14.5" x14ac:dyDescent="0.35">
      <c r="A42" s="139" t="s">
        <v>29</v>
      </c>
      <c r="B42" s="133">
        <f>D42/$D$53*100</f>
        <v>0.40225261464199519</v>
      </c>
      <c r="C42" s="134">
        <f>E42/$E$53*100</f>
        <v>0.8118307881341057</v>
      </c>
      <c r="D42" s="135">
        <f>I42-Sept.!I42</f>
        <v>105</v>
      </c>
      <c r="E42" s="136">
        <f>J42-Sept.!J42</f>
        <v>185</v>
      </c>
      <c r="F42" s="137">
        <f>IF(E42&gt;0,(D42*100/E42)-100," ")</f>
        <v>-43.243243243243242</v>
      </c>
      <c r="G42" s="138">
        <f>I42/$I$53*100</f>
        <v>0.6342779492339935</v>
      </c>
      <c r="H42" s="134">
        <f>J42/$J$53*100</f>
        <v>0.68527939243935276</v>
      </c>
      <c r="I42" s="135">
        <v>1601</v>
      </c>
      <c r="J42" s="136">
        <v>1700</v>
      </c>
      <c r="K42" s="141">
        <f>IF(J42&gt;0,(I42*100/J42)-100," ")</f>
        <v>-5.8235294117647101</v>
      </c>
    </row>
    <row r="43" spans="1:11" ht="14.5" x14ac:dyDescent="0.35">
      <c r="A43" s="79" t="s">
        <v>70</v>
      </c>
      <c r="B43" s="90">
        <f>D43/$D$53*100</f>
        <v>0.32946404627820558</v>
      </c>
      <c r="C43" s="85">
        <f>E43/$E$53*100</f>
        <v>0.24135509917500442</v>
      </c>
      <c r="D43" s="81">
        <f>I43-Sept.!I43</f>
        <v>86</v>
      </c>
      <c r="E43" s="82">
        <f>J43-Sept.!J43</f>
        <v>55</v>
      </c>
      <c r="F43" s="83">
        <f>IF(E43&gt;0,(D43*100/E43)-100," ")</f>
        <v>56.363636363636374</v>
      </c>
      <c r="G43" s="84">
        <f>I43/$I$53*100</f>
        <v>0.17946777701623925</v>
      </c>
      <c r="H43" s="85">
        <f>J43/$J$53*100</f>
        <v>0.26604964647645457</v>
      </c>
      <c r="I43" s="86">
        <v>453</v>
      </c>
      <c r="J43" s="87">
        <v>660</v>
      </c>
      <c r="K43" s="88">
        <f>IF(J43&gt;0,(I43*100/J43)-100," ")</f>
        <v>-31.36363636363636</v>
      </c>
    </row>
    <row r="44" spans="1:11" ht="14.5" x14ac:dyDescent="0.35">
      <c r="A44" s="132" t="s">
        <v>30</v>
      </c>
      <c r="B44" s="133">
        <f>D44/$D$53*100</f>
        <v>0.67808297896793479</v>
      </c>
      <c r="C44" s="134">
        <f>E44/$E$53*100</f>
        <v>1.9527821660523081</v>
      </c>
      <c r="D44" s="135">
        <f>I44-Sept.!I44</f>
        <v>177</v>
      </c>
      <c r="E44" s="136">
        <f>J44-Sept.!J44</f>
        <v>445</v>
      </c>
      <c r="F44" s="137">
        <f>IF(E44&gt;0,(D44*100/E44)-100," ")</f>
        <v>-60.224719101123597</v>
      </c>
      <c r="G44" s="138">
        <f>I44/$I$53*100</f>
        <v>1.108500750753725</v>
      </c>
      <c r="H44" s="134">
        <f>J44/$J$53*100</f>
        <v>1.59186371808412</v>
      </c>
      <c r="I44" s="139">
        <v>2798</v>
      </c>
      <c r="J44" s="140">
        <v>3949</v>
      </c>
      <c r="K44" s="141">
        <f>IF(J44&gt;0,(I44*100/J44)-100," ")</f>
        <v>-29.146619397315774</v>
      </c>
    </row>
    <row r="45" spans="1:11" ht="14.5" x14ac:dyDescent="0.35">
      <c r="A45" s="79" t="s">
        <v>31</v>
      </c>
      <c r="B45" s="90">
        <f>D45/$D$53*100</f>
        <v>2.9881622801976784</v>
      </c>
      <c r="C45" s="85">
        <f>E45/$E$53*100</f>
        <v>2.8830963665086888</v>
      </c>
      <c r="D45" s="81">
        <f>I45-Sept.!I45</f>
        <v>780</v>
      </c>
      <c r="E45" s="82">
        <f>J45-Sept.!J45</f>
        <v>657</v>
      </c>
      <c r="F45" s="83">
        <f>IF(E45&gt;0,(D45*100/E45)-100," ")</f>
        <v>18.721461187214615</v>
      </c>
      <c r="G45" s="84">
        <f>I45/$I$53*100</f>
        <v>2.5628632439692094</v>
      </c>
      <c r="H45" s="85">
        <f>J45/$J$53*100</f>
        <v>2.5238436918016398</v>
      </c>
      <c r="I45" s="86">
        <v>6469</v>
      </c>
      <c r="J45" s="87">
        <v>6261</v>
      </c>
      <c r="K45" s="88">
        <f>IF(J45&gt;0,(I45*100/J45)-100," ")</f>
        <v>3.3221530107011716</v>
      </c>
    </row>
    <row r="46" spans="1:11" ht="14.5" x14ac:dyDescent="0.35">
      <c r="A46" s="132" t="s">
        <v>41</v>
      </c>
      <c r="B46" s="133">
        <f>D46/$D$53*100</f>
        <v>0.72022372907328658</v>
      </c>
      <c r="C46" s="134">
        <f>E46/$E$53*100</f>
        <v>0.15358960856591189</v>
      </c>
      <c r="D46" s="135">
        <f>I46-Sept.!I46</f>
        <v>188</v>
      </c>
      <c r="E46" s="136">
        <f>J46-Sept.!J46</f>
        <v>35</v>
      </c>
      <c r="F46" s="137">
        <f>IF(E46&gt;0,(D46*100/E46)-100," ")</f>
        <v>437.14285714285711</v>
      </c>
      <c r="G46" s="138">
        <f>I46/$I$53*100</f>
        <v>1.7582295682076599</v>
      </c>
      <c r="H46" s="134">
        <f>J46/$J$53*100</f>
        <v>0.48372662995719018</v>
      </c>
      <c r="I46" s="139">
        <v>4438</v>
      </c>
      <c r="J46" s="140">
        <v>1200</v>
      </c>
      <c r="K46" s="141">
        <f>IF(J46&gt;0,(I46*100/J46)-100," ")</f>
        <v>269.83333333333331</v>
      </c>
    </row>
    <row r="47" spans="1:11" ht="14.5" x14ac:dyDescent="0.35">
      <c r="A47" s="79" t="s">
        <v>32</v>
      </c>
      <c r="B47" s="90">
        <f>D47/$D$53*100</f>
        <v>3.3904148948396737</v>
      </c>
      <c r="C47" s="85">
        <f>E47/$E$53*100</f>
        <v>3.6422678602773386</v>
      </c>
      <c r="D47" s="81">
        <f>I47-Sept.!I47</f>
        <v>885</v>
      </c>
      <c r="E47" s="82">
        <f>J47-Sept.!J47</f>
        <v>830</v>
      </c>
      <c r="F47" s="83">
        <f>IF(E47&gt;0,(D47*100/E47)-100," ")</f>
        <v>6.6265060240963862</v>
      </c>
      <c r="G47" s="84">
        <f>I47/$I$53*100</f>
        <v>3.5941096536232289</v>
      </c>
      <c r="H47" s="85">
        <f>J47/$J$53*100</f>
        <v>3.2401622096632456</v>
      </c>
      <c r="I47" s="86">
        <v>9072</v>
      </c>
      <c r="J47" s="87">
        <v>8038</v>
      </c>
      <c r="K47" s="88">
        <f>IF(J47&gt;0,(I47*100/J47)-100," ")</f>
        <v>12.86389649166459</v>
      </c>
    </row>
    <row r="48" spans="1:11" ht="14.5" x14ac:dyDescent="0.35">
      <c r="A48" s="142" t="s">
        <v>33</v>
      </c>
      <c r="B48" s="133">
        <f>D48/$D$53*100</f>
        <v>11.12132705053059</v>
      </c>
      <c r="C48" s="134">
        <f>E48/$E$53*100</f>
        <v>9.6673687905915386</v>
      </c>
      <c r="D48" s="135">
        <f>I48-Sept.!I48</f>
        <v>2903</v>
      </c>
      <c r="E48" s="136">
        <f>J48-Sept.!J48</f>
        <v>2203</v>
      </c>
      <c r="F48" s="137">
        <f>IF(E48&gt;0,(D48*100/E48)-100," ")</f>
        <v>31.774852473899216</v>
      </c>
      <c r="G48" s="138">
        <f>I48/$I$53*100</f>
        <v>11.017261393034431</v>
      </c>
      <c r="H48" s="134">
        <f>J48/$J$53*100</f>
        <v>11.009214992300684</v>
      </c>
      <c r="I48" s="139">
        <v>27809</v>
      </c>
      <c r="J48" s="140">
        <v>27311</v>
      </c>
      <c r="K48" s="141">
        <f>IF(J48&gt;0,(I48*100/J48)-100," ")</f>
        <v>1.8234411043169416</v>
      </c>
    </row>
    <row r="49" spans="1:11" ht="14.5" x14ac:dyDescent="0.35">
      <c r="A49" s="79" t="s">
        <v>34</v>
      </c>
      <c r="B49" s="90">
        <f>D49/$D$53*100</f>
        <v>2.9460215300923265</v>
      </c>
      <c r="C49" s="85">
        <f>E49/$E$53*100</f>
        <v>3.3789713884500618</v>
      </c>
      <c r="D49" s="81">
        <f>I49-Sept.!I49</f>
        <v>769</v>
      </c>
      <c r="E49" s="82">
        <f>J49-Sept.!J49</f>
        <v>770</v>
      </c>
      <c r="F49" s="83">
        <f>IF(E49&gt;0,(D49*100/E49)-100," ")</f>
        <v>-0.12987012987012747</v>
      </c>
      <c r="G49" s="84">
        <f>I49/$I$53*100</f>
        <v>2.8286974125738373</v>
      </c>
      <c r="H49" s="85">
        <f>J49/$J$53*100</f>
        <v>2.6709772084136185</v>
      </c>
      <c r="I49" s="86">
        <v>7140</v>
      </c>
      <c r="J49" s="87">
        <v>6626</v>
      </c>
      <c r="K49" s="88">
        <f>IF(J49&gt;0,(I49*100/J49)-100," ")</f>
        <v>7.7573196498641721</v>
      </c>
    </row>
    <row r="50" spans="1:11" ht="3" customHeight="1" x14ac:dyDescent="0.35">
      <c r="A50" s="139"/>
      <c r="B50" s="133">
        <f>D50/$D$53*100</f>
        <v>0</v>
      </c>
      <c r="C50" s="134">
        <f>E50/$E$53*100</f>
        <v>0</v>
      </c>
      <c r="D50" s="135"/>
      <c r="E50" s="136"/>
      <c r="F50" s="137" t="str">
        <f>IF(E50&gt;0,(D50*100/E50)-100," ")</f>
        <v xml:space="preserve"> </v>
      </c>
      <c r="G50" s="138">
        <f>I50/$I$53*100</f>
        <v>0</v>
      </c>
      <c r="H50" s="134">
        <f>J50/$J$53*100</f>
        <v>0</v>
      </c>
      <c r="I50" s="139"/>
      <c r="J50" s="140"/>
      <c r="K50" s="141" t="str">
        <f>IF(J50&gt;0,(I50*100/J50)-100," ")</f>
        <v xml:space="preserve"> </v>
      </c>
    </row>
    <row r="51" spans="1:11" ht="14.25" customHeight="1" x14ac:dyDescent="0.35">
      <c r="A51" s="86" t="s">
        <v>35</v>
      </c>
      <c r="B51" s="90">
        <v>0.87346282036547518</v>
      </c>
      <c r="C51" s="85">
        <v>0.54853431630682814</v>
      </c>
      <c r="D51" s="81">
        <v>228</v>
      </c>
      <c r="E51" s="82">
        <v>125</v>
      </c>
      <c r="F51" s="83">
        <v>82.4</v>
      </c>
      <c r="G51" s="84">
        <v>0.72500227801262218</v>
      </c>
      <c r="H51" s="85">
        <v>0.54902972500141078</v>
      </c>
      <c r="I51" s="86">
        <v>1830</v>
      </c>
      <c r="J51" s="87">
        <v>1362</v>
      </c>
      <c r="K51" s="88">
        <v>34.361233480176224</v>
      </c>
    </row>
    <row r="52" spans="1:11" ht="3" customHeight="1" x14ac:dyDescent="0.35">
      <c r="A52" s="143"/>
      <c r="B52" s="144">
        <f>SUM(D52/$D$53)</f>
        <v>0</v>
      </c>
      <c r="C52" s="145">
        <f>SUM(E52/$E$53)</f>
        <v>0</v>
      </c>
      <c r="D52" s="146"/>
      <c r="E52" s="147"/>
      <c r="F52" s="148"/>
      <c r="G52" s="149">
        <f>SUM(I52/$I$53)</f>
        <v>0</v>
      </c>
      <c r="H52" s="145">
        <f>SUM(J52/$J$53)</f>
        <v>0</v>
      </c>
      <c r="I52" s="150"/>
      <c r="J52" s="151"/>
      <c r="K52" s="152"/>
    </row>
    <row r="53" spans="1:11" ht="21.75" customHeight="1" x14ac:dyDescent="0.35">
      <c r="A53" s="153" t="s">
        <v>36</v>
      </c>
      <c r="B53" s="154">
        <f>SUM(B11:B51)</f>
        <v>100.00000000000001</v>
      </c>
      <c r="C53" s="155">
        <f>SUM(C11:C51)</f>
        <v>100.00000000000001</v>
      </c>
      <c r="D53" s="156">
        <f>SUM(D11:D52)</f>
        <v>26103</v>
      </c>
      <c r="E53" s="157">
        <f>SUM(E11:E52)</f>
        <v>22788</v>
      </c>
      <c r="F53" s="158">
        <f>100/E53*D53-100</f>
        <v>14.547130068457079</v>
      </c>
      <c r="G53" s="159">
        <f>SUM(G11:G51)</f>
        <v>100</v>
      </c>
      <c r="H53" s="155">
        <f>SUM(H11:H51)</f>
        <v>99.999999999999986</v>
      </c>
      <c r="I53" s="160">
        <f>SUM(I11:I52)</f>
        <v>252413</v>
      </c>
      <c r="J53" s="157">
        <f>SUM(J11:J52)</f>
        <v>248074</v>
      </c>
      <c r="K53" s="161">
        <f>100/J53*I53-100</f>
        <v>1.7490748728202021</v>
      </c>
    </row>
    <row r="54" spans="1:11" ht="3" customHeight="1" x14ac:dyDescent="0.3">
      <c r="A54" s="143"/>
      <c r="D54" s="146"/>
      <c r="E54" s="147"/>
      <c r="F54" s="148"/>
      <c r="G54" s="162"/>
      <c r="H54" s="162"/>
      <c r="I54" s="150"/>
      <c r="J54" s="147"/>
      <c r="K54" s="152"/>
    </row>
    <row r="55" spans="1:11" ht="14.5" x14ac:dyDescent="0.35">
      <c r="A55" s="91" t="s">
        <v>42</v>
      </c>
      <c r="B55" s="92">
        <f>D55/$D$53*100</f>
        <v>50.894533195418148</v>
      </c>
      <c r="C55" s="93">
        <f>E55/$E$53*100</f>
        <v>49.170616113744074</v>
      </c>
      <c r="D55" s="94">
        <f>I55-Sept.!I55</f>
        <v>13285</v>
      </c>
      <c r="E55" s="95">
        <f>J55-Sept.!J55</f>
        <v>11205</v>
      </c>
      <c r="F55" s="96">
        <f>100/E55*D55-100</f>
        <v>18.563141454707733</v>
      </c>
      <c r="G55" s="97">
        <f>I55/$I$53*100</f>
        <v>50.183231450044175</v>
      </c>
      <c r="H55" s="98">
        <f>J55/$J$53*100</f>
        <v>48.910002660496467</v>
      </c>
      <c r="I55" s="99">
        <v>126669</v>
      </c>
      <c r="J55" s="163">
        <v>121333</v>
      </c>
      <c r="K55" s="100">
        <f>100/J55*I55-100</f>
        <v>4.3978142797095643</v>
      </c>
    </row>
    <row r="56" spans="1:11" ht="14.5" x14ac:dyDescent="0.35">
      <c r="A56" s="164" t="s">
        <v>49</v>
      </c>
      <c r="B56" s="165">
        <f>D56/$D$53*100</f>
        <v>23.844002605064553</v>
      </c>
      <c r="C56" s="166">
        <f>E56/$E$53*100</f>
        <v>26.553449183780938</v>
      </c>
      <c r="D56" s="167">
        <f>I56-Sept.!I56</f>
        <v>6224</v>
      </c>
      <c r="E56" s="168">
        <f>J56-Sept.!J56</f>
        <v>6051</v>
      </c>
      <c r="F56" s="169">
        <f>100/E56*D56-100</f>
        <v>2.8590315650305769</v>
      </c>
      <c r="G56" s="170">
        <f>I56/$I$53*100</f>
        <v>26.067199391473501</v>
      </c>
      <c r="H56" s="171">
        <f>J56/$J$53*100</f>
        <v>29.839886485484168</v>
      </c>
      <c r="I56" s="172">
        <v>65797</v>
      </c>
      <c r="J56" s="173">
        <v>74025</v>
      </c>
      <c r="K56" s="174">
        <f>100/J56*I56-100</f>
        <v>-11.115163796014855</v>
      </c>
    </row>
    <row r="57" spans="1:11" ht="14.5" x14ac:dyDescent="0.35">
      <c r="A57" s="89" t="s">
        <v>43</v>
      </c>
      <c r="B57" s="101">
        <f>D57/$D$53*100</f>
        <v>8.1753055204382648</v>
      </c>
      <c r="C57" s="102">
        <f>E57/$E$53*100</f>
        <v>6.38493944181148</v>
      </c>
      <c r="D57" s="81">
        <f>I57-Sept.!I57</f>
        <v>2134</v>
      </c>
      <c r="E57" s="82">
        <f>J57-Sept.!J57</f>
        <v>1455</v>
      </c>
      <c r="F57" s="83">
        <f>100/E57*D57-100</f>
        <v>46.666666666666686</v>
      </c>
      <c r="G57" s="103">
        <f>I57/$I$53*100</f>
        <v>6.4992690550803642</v>
      </c>
      <c r="H57" s="104">
        <f>J57/$J$53*100</f>
        <v>4.746567556454929</v>
      </c>
      <c r="I57" s="86">
        <v>16405</v>
      </c>
      <c r="J57" s="87">
        <v>11775</v>
      </c>
      <c r="K57" s="88">
        <f>100/J57*I57-100</f>
        <v>39.320594479830135</v>
      </c>
    </row>
    <row r="58" spans="1:11" ht="14.5" x14ac:dyDescent="0.35">
      <c r="A58" s="142" t="s">
        <v>44</v>
      </c>
      <c r="B58" s="175">
        <f>D58/$D$53*100</f>
        <v>1.9308125502815767</v>
      </c>
      <c r="C58" s="176">
        <f>E58/$E$53*100</f>
        <v>0.56608741442864663</v>
      </c>
      <c r="D58" s="135">
        <f>I58-Sept.!I58</f>
        <v>504</v>
      </c>
      <c r="E58" s="136">
        <f>J58-Sept.!J58</f>
        <v>129</v>
      </c>
      <c r="F58" s="137">
        <f>100/E58*D58-100</f>
        <v>290.69767441860466</v>
      </c>
      <c r="G58" s="177">
        <f>I58/$I$53*100</f>
        <v>1.0942384108583949</v>
      </c>
      <c r="H58" s="178">
        <f>J58/$J$53*100</f>
        <v>0.20639002878173446</v>
      </c>
      <c r="I58" s="139">
        <v>2762</v>
      </c>
      <c r="J58" s="140">
        <v>512</v>
      </c>
      <c r="K58" s="141">
        <f>100/J58*I58-100</f>
        <v>439.453125</v>
      </c>
    </row>
    <row r="59" spans="1:11" ht="14.5" x14ac:dyDescent="0.35">
      <c r="A59" s="89" t="s">
        <v>45</v>
      </c>
      <c r="B59" s="101">
        <f>D59/$D$53*100</f>
        <v>2.7391487568478716</v>
      </c>
      <c r="C59" s="102">
        <f>E59/$E$53*100</f>
        <v>1.7991925574863965</v>
      </c>
      <c r="D59" s="81">
        <f>I59-Sept.!I59</f>
        <v>715</v>
      </c>
      <c r="E59" s="82">
        <f>J59-Sept.!J59</f>
        <v>410</v>
      </c>
      <c r="F59" s="83">
        <f>100/E59*D59-100</f>
        <v>74.390243902439011</v>
      </c>
      <c r="G59" s="103">
        <f>I59/$I$53*100</f>
        <v>3.7818971289117438</v>
      </c>
      <c r="H59" s="104">
        <f>J59/$J$53*100</f>
        <v>1.5672742810612963</v>
      </c>
      <c r="I59" s="86">
        <v>9546</v>
      </c>
      <c r="J59" s="87">
        <v>3888</v>
      </c>
      <c r="K59" s="88">
        <f>100/J59*I59-100</f>
        <v>145.52469135802471</v>
      </c>
    </row>
    <row r="60" spans="1:11" ht="14.5" x14ac:dyDescent="0.35">
      <c r="A60" s="142" t="s">
        <v>46</v>
      </c>
      <c r="B60" s="175">
        <f>D60/$D$53*100</f>
        <v>0.60146343332184038</v>
      </c>
      <c r="C60" s="176">
        <f>E60/$E$53*100</f>
        <v>4.8271019835000879E-2</v>
      </c>
      <c r="D60" s="135">
        <f>I60-Sept.!I60</f>
        <v>157</v>
      </c>
      <c r="E60" s="136">
        <f>J60-Sept.!J60</f>
        <v>11</v>
      </c>
      <c r="F60" s="137">
        <f>100/E60*D60-100</f>
        <v>1327.2727272727275</v>
      </c>
      <c r="G60" s="177">
        <f>I60/$I$53*100</f>
        <v>0.41519256139739236</v>
      </c>
      <c r="H60" s="178">
        <f>J60/$J$53*100</f>
        <v>0.30837572659770873</v>
      </c>
      <c r="I60" s="139">
        <v>1048</v>
      </c>
      <c r="J60" s="140">
        <v>765</v>
      </c>
      <c r="K60" s="141">
        <f>100/J60*I60-100</f>
        <v>36.993464052287578</v>
      </c>
    </row>
    <row r="61" spans="1:11" ht="14.5" x14ac:dyDescent="0.35">
      <c r="A61" s="89" t="s">
        <v>47</v>
      </c>
      <c r="B61" s="101">
        <f>D61/$D$53*100</f>
        <v>1.5323909129218863E-2</v>
      </c>
      <c r="C61" s="102">
        <f>E61/$E$53*100</f>
        <v>0</v>
      </c>
      <c r="D61" s="81">
        <f>I61-Sept.!I61</f>
        <v>4</v>
      </c>
      <c r="E61" s="82">
        <f>J61-Sept.!J61</f>
        <v>0</v>
      </c>
      <c r="F61" s="83" t="str">
        <f>IF(E61&gt;0,100/E61*D61-100," ")</f>
        <v xml:space="preserve"> </v>
      </c>
      <c r="G61" s="103">
        <f>I61/$I$53*100</f>
        <v>9.9044027050904666E-3</v>
      </c>
      <c r="H61" s="104">
        <f>J61/$J$53*100</f>
        <v>1.007763812410813E-2</v>
      </c>
      <c r="I61" s="86">
        <v>25</v>
      </c>
      <c r="J61" s="87">
        <v>25</v>
      </c>
      <c r="K61" s="88">
        <f>IF(J61&gt;0,100/J61*I61-100," ")</f>
        <v>0</v>
      </c>
    </row>
    <row r="62" spans="1:11" ht="14.5" x14ac:dyDescent="0.35">
      <c r="A62" s="164" t="s">
        <v>48</v>
      </c>
      <c r="B62" s="165">
        <f>D62/$D$53*100</f>
        <v>13.462054170018773</v>
      </c>
      <c r="C62" s="166">
        <f>E62/$E$53*100</f>
        <v>8.7984904335615237</v>
      </c>
      <c r="D62" s="167">
        <f>I62-Sept.!I62</f>
        <v>3514</v>
      </c>
      <c r="E62" s="168">
        <f>J62-Sept.!J62</f>
        <v>2005</v>
      </c>
      <c r="F62" s="169">
        <f>100/E62*D62-100</f>
        <v>75.261845386533679</v>
      </c>
      <c r="G62" s="170">
        <f>I62/$I$53*100</f>
        <v>11.801293911169394</v>
      </c>
      <c r="H62" s="171">
        <f>J62/$J$53*100</f>
        <v>6.8419100752194915</v>
      </c>
      <c r="I62" s="172">
        <v>29788</v>
      </c>
      <c r="J62" s="173">
        <v>16973</v>
      </c>
      <c r="K62" s="174">
        <f>100/J62*I62-100</f>
        <v>75.50226830848996</v>
      </c>
    </row>
    <row r="63" spans="1:11" ht="14.25" customHeight="1" x14ac:dyDescent="0.3">
      <c r="A63" s="73" t="s">
        <v>95</v>
      </c>
      <c r="B63" s="53"/>
      <c r="C63" s="53"/>
      <c r="D63" s="53"/>
      <c r="E63" s="53"/>
      <c r="F63" s="53"/>
      <c r="G63" s="53"/>
      <c r="H63" s="53"/>
      <c r="I63" s="44"/>
      <c r="J63" s="44"/>
      <c r="K63" s="45"/>
    </row>
  </sheetData>
  <mergeCells count="2">
    <mergeCell ref="B9:C9"/>
    <mergeCell ref="G9:H9"/>
  </mergeCells>
  <pageMargins left="0.59" right="0.12" top="0.43" bottom="0.43" header="0.43" footer="0.43"/>
  <pageSetup paperSize="9" scale="85" orientation="portrait" horizontalDpi="4294967292" verticalDpi="4294967292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84FF6-0E40-45E3-BDDE-4AD4154B50AC}">
  <sheetPr>
    <pageSetUpPr fitToPage="1"/>
  </sheetPr>
  <dimension ref="A1:K63"/>
  <sheetViews>
    <sheetView topLeftCell="A45" zoomScaleNormal="100" workbookViewId="0">
      <selection activeCell="C67" sqref="C67"/>
    </sheetView>
  </sheetViews>
  <sheetFormatPr baseColWidth="10" defaultColWidth="11.453125" defaultRowHeight="13" x14ac:dyDescent="0.3"/>
  <cols>
    <col min="1" max="1" width="22.1796875" style="1" customWidth="1"/>
    <col min="2" max="2" width="8.26953125" style="1" customWidth="1"/>
    <col min="3" max="3" width="9.1796875" style="1" customWidth="1"/>
    <col min="4" max="5" width="10.1796875" style="1" customWidth="1"/>
    <col min="6" max="6" width="8.26953125" style="2" customWidth="1"/>
    <col min="7" max="8" width="8.81640625" style="2" customWidth="1"/>
    <col min="9" max="10" width="10.1796875" style="1" customWidth="1"/>
    <col min="11" max="11" width="8.26953125" style="1" customWidth="1"/>
    <col min="12" max="16384" width="11.453125" style="1"/>
  </cols>
  <sheetData>
    <row r="1" spans="1:11" ht="33" customHeight="1" x14ac:dyDescent="0.35">
      <c r="A1" s="111"/>
      <c r="B1" s="111"/>
      <c r="C1" s="111"/>
      <c r="D1" s="112"/>
      <c r="E1" s="112"/>
      <c r="F1" s="113"/>
      <c r="G1" s="113"/>
      <c r="H1" s="113"/>
      <c r="I1" s="112"/>
      <c r="K1" s="114"/>
    </row>
    <row r="2" spans="1:11" ht="14.15" customHeight="1" x14ac:dyDescent="0.35">
      <c r="A2" s="111"/>
      <c r="B2" s="111"/>
      <c r="C2" s="111"/>
      <c r="D2" s="112"/>
      <c r="E2" s="112"/>
      <c r="F2" s="113"/>
      <c r="G2" s="113"/>
      <c r="H2" s="113"/>
      <c r="I2" s="112"/>
      <c r="J2" s="112"/>
      <c r="K2" s="115"/>
    </row>
    <row r="3" spans="1:11" ht="38.25" customHeight="1" x14ac:dyDescent="0.3">
      <c r="A3" s="112" t="s">
        <v>0</v>
      </c>
      <c r="B3" s="112"/>
      <c r="C3" s="112"/>
      <c r="D3" s="112"/>
      <c r="E3" s="112"/>
      <c r="F3" s="113"/>
      <c r="G3" s="113"/>
      <c r="H3" s="113"/>
      <c r="I3" s="112"/>
      <c r="J3" s="112"/>
      <c r="K3" s="116"/>
    </row>
    <row r="4" spans="1:11" ht="15" customHeight="1" x14ac:dyDescent="0.35">
      <c r="A4" s="117" t="s">
        <v>1</v>
      </c>
      <c r="B4" s="117"/>
      <c r="C4" s="117"/>
      <c r="D4" s="117"/>
      <c r="E4" s="117"/>
      <c r="F4" s="113"/>
      <c r="G4" s="113"/>
      <c r="H4" s="113"/>
      <c r="K4" s="118" t="s">
        <v>102</v>
      </c>
    </row>
    <row r="5" spans="1:11" ht="15" customHeight="1" x14ac:dyDescent="0.35">
      <c r="A5" s="117" t="s">
        <v>2</v>
      </c>
      <c r="B5" s="117"/>
      <c r="C5" s="117"/>
      <c r="D5" s="117"/>
      <c r="E5" s="117"/>
      <c r="F5" s="117"/>
      <c r="K5" s="118" t="s">
        <v>101</v>
      </c>
    </row>
    <row r="6" spans="1:11" ht="3" customHeight="1" x14ac:dyDescent="0.3">
      <c r="A6" s="112"/>
      <c r="B6" s="112"/>
      <c r="C6" s="112"/>
      <c r="D6" s="112"/>
      <c r="E6" s="112"/>
      <c r="F6" s="113"/>
      <c r="G6" s="113"/>
      <c r="H6" s="113"/>
      <c r="I6" s="112"/>
      <c r="J6" s="112"/>
      <c r="K6" s="116"/>
    </row>
    <row r="7" spans="1:11" ht="14.25" customHeight="1" x14ac:dyDescent="0.35">
      <c r="A7" s="119" t="s">
        <v>100</v>
      </c>
      <c r="B7" s="119"/>
      <c r="C7" s="119"/>
      <c r="D7" s="112"/>
      <c r="E7" s="112"/>
      <c r="F7" s="120"/>
      <c r="G7" s="120"/>
      <c r="H7" s="120"/>
      <c r="I7" s="121"/>
      <c r="J7" s="122"/>
      <c r="K7" s="123"/>
    </row>
    <row r="8" spans="1:11" ht="7.5" customHeight="1" x14ac:dyDescent="0.35">
      <c r="A8" s="119"/>
      <c r="B8" s="119"/>
      <c r="C8" s="119"/>
      <c r="D8" s="112"/>
      <c r="E8" s="112"/>
      <c r="F8" s="120"/>
      <c r="G8" s="120"/>
      <c r="H8" s="120"/>
      <c r="I8" s="121"/>
      <c r="J8" s="122"/>
      <c r="K8" s="123"/>
    </row>
    <row r="9" spans="1:11" ht="14.25" customHeight="1" x14ac:dyDescent="0.35">
      <c r="A9" s="119"/>
      <c r="B9" s="207" t="s">
        <v>39</v>
      </c>
      <c r="C9" s="207"/>
      <c r="D9" s="112"/>
      <c r="E9" s="112"/>
      <c r="F9" s="120"/>
      <c r="G9" s="207" t="s">
        <v>39</v>
      </c>
      <c r="H9" s="207"/>
      <c r="I9" s="121"/>
      <c r="J9" s="122"/>
      <c r="K9" s="123"/>
    </row>
    <row r="10" spans="1:11" s="6" customFormat="1" ht="15" customHeight="1" x14ac:dyDescent="0.35">
      <c r="A10" s="63" t="s">
        <v>3</v>
      </c>
      <c r="B10" s="3">
        <f>Okt.!B10+31</f>
        <v>42314</v>
      </c>
      <c r="C10" s="4">
        <f>Okt.!C10+31</f>
        <v>41949</v>
      </c>
      <c r="D10" s="125">
        <f>Okt.!D10+31</f>
        <v>42314</v>
      </c>
      <c r="E10" s="127">
        <f>Okt.!E10+31</f>
        <v>41949</v>
      </c>
      <c r="F10" s="128" t="s">
        <v>4</v>
      </c>
      <c r="G10" s="129" t="s">
        <v>55</v>
      </c>
      <c r="H10" s="4" t="s">
        <v>60</v>
      </c>
      <c r="I10" s="130" t="s">
        <v>55</v>
      </c>
      <c r="J10" s="127" t="s">
        <v>60</v>
      </c>
      <c r="K10" s="210" t="s">
        <v>4</v>
      </c>
    </row>
    <row r="11" spans="1:11" ht="14.5" x14ac:dyDescent="0.35">
      <c r="A11" s="79" t="s">
        <v>5</v>
      </c>
      <c r="B11" s="110">
        <f>D11/$D$53*100</f>
        <v>1.0236090473831929</v>
      </c>
      <c r="C11" s="85">
        <f>E11/$E$53*100</f>
        <v>1.0289175621291955</v>
      </c>
      <c r="D11" s="81">
        <f>I11-Okt.!I11</f>
        <v>248</v>
      </c>
      <c r="E11" s="82">
        <f>J11-Okt.!J11</f>
        <v>248</v>
      </c>
      <c r="F11" s="83">
        <f>IF(E11&gt;0,(D11*100/E11)-100," ")</f>
        <v>0</v>
      </c>
      <c r="G11" s="84">
        <f>I11/$I$53*100</f>
        <v>0.96406534100151453</v>
      </c>
      <c r="H11" s="85">
        <f>J11/$J$53*100</f>
        <v>1.2576374932488785</v>
      </c>
      <c r="I11" s="86">
        <v>2667</v>
      </c>
      <c r="J11" s="87">
        <v>3423</v>
      </c>
      <c r="K11" s="88">
        <f>IF(J11&gt;0,(I11*100/J11)-100," ")</f>
        <v>-22.085889570552141</v>
      </c>
    </row>
    <row r="12" spans="1:11" ht="14.5" x14ac:dyDescent="0.35">
      <c r="A12" s="132" t="s">
        <v>51</v>
      </c>
      <c r="B12" s="133">
        <f>D12/$D$53*100</f>
        <v>4.1274558362225523E-2</v>
      </c>
      <c r="C12" s="134">
        <f>E12/$E$53*100</f>
        <v>5.3935194789030409E-2</v>
      </c>
      <c r="D12" s="135">
        <f>I12-Okt.!I12</f>
        <v>10</v>
      </c>
      <c r="E12" s="136">
        <f>J12-Okt.!J12</f>
        <v>13</v>
      </c>
      <c r="F12" s="137">
        <f>IF(E12&gt;0,(D12*100/E12)-100," ")</f>
        <v>-23.07692307692308</v>
      </c>
      <c r="G12" s="138">
        <f>I12/$I$53*100</f>
        <v>6.3981839279065644E-2</v>
      </c>
      <c r="H12" s="134">
        <f>J12/$J$53*100</f>
        <v>4.6293404659467921E-2</v>
      </c>
      <c r="I12" s="139">
        <v>177</v>
      </c>
      <c r="J12" s="140">
        <v>126</v>
      </c>
      <c r="K12" s="141">
        <f>IF(J12&gt;0,(I12*100/J12)-100," ")</f>
        <v>40.476190476190482</v>
      </c>
    </row>
    <row r="13" spans="1:11" ht="14.5" x14ac:dyDescent="0.35">
      <c r="A13" s="86" t="s">
        <v>6</v>
      </c>
      <c r="B13" s="90">
        <f>D13/$D$53*100</f>
        <v>3.301964668978042E-2</v>
      </c>
      <c r="C13" s="85">
        <f>E13/$E$53*100</f>
        <v>4.5637472513794963E-2</v>
      </c>
      <c r="D13" s="81">
        <f>I13-Okt.!I13</f>
        <v>8</v>
      </c>
      <c r="E13" s="82">
        <f>J13-Okt.!J13</f>
        <v>11</v>
      </c>
      <c r="F13" s="83">
        <f>IF(E13&gt;0,(D13*100/E13)-100," ")</f>
        <v>-27.272727272727266</v>
      </c>
      <c r="G13" s="84">
        <f>I13/$I$53*100</f>
        <v>6.3620359961104822E-2</v>
      </c>
      <c r="H13" s="85">
        <f>J13/$J$53*100</f>
        <v>5.9152683731542345E-2</v>
      </c>
      <c r="I13" s="86">
        <v>176</v>
      </c>
      <c r="J13" s="87">
        <v>161</v>
      </c>
      <c r="K13" s="88">
        <f>IF(J13&gt;0,(I13*100/J13)-100," ")</f>
        <v>9.316770186335404</v>
      </c>
    </row>
    <row r="14" spans="1:11" ht="14.5" x14ac:dyDescent="0.35">
      <c r="A14" s="142" t="s">
        <v>7</v>
      </c>
      <c r="B14" s="133">
        <f>D14/$D$53*100</f>
        <v>6.1416542842991575</v>
      </c>
      <c r="C14" s="134">
        <f>E14/$E$53*100</f>
        <v>4.4849188897647592</v>
      </c>
      <c r="D14" s="135">
        <f>I14-Okt.!I14</f>
        <v>1488</v>
      </c>
      <c r="E14" s="136">
        <f>J14-Okt.!J14</f>
        <v>1081</v>
      </c>
      <c r="F14" s="137">
        <f>IF(E14&gt;0,(D14*100/E14)-100," ")</f>
        <v>37.650323774283066</v>
      </c>
      <c r="G14" s="138">
        <f>I14/$I$53*100</f>
        <v>5.8845218170842353</v>
      </c>
      <c r="H14" s="134">
        <f>J14/$J$53*100</f>
        <v>6.0681100901251765</v>
      </c>
      <c r="I14" s="139">
        <v>16279</v>
      </c>
      <c r="J14" s="140">
        <v>16516</v>
      </c>
      <c r="K14" s="141">
        <f>IF(J14&gt;0,(I14*100/J14)-100," ")</f>
        <v>-1.4349721482199129</v>
      </c>
    </row>
    <row r="15" spans="1:11" ht="14.5" x14ac:dyDescent="0.35">
      <c r="A15" s="89" t="s">
        <v>8</v>
      </c>
      <c r="B15" s="90">
        <f>D15/$D$53*100</f>
        <v>8.9153046062407135</v>
      </c>
      <c r="C15" s="85">
        <f>E15/$E$53*100</f>
        <v>9.2934489482637019</v>
      </c>
      <c r="D15" s="81">
        <f>I15-Okt.!I15</f>
        <v>2160</v>
      </c>
      <c r="E15" s="82">
        <f>J15-Okt.!J15</f>
        <v>2240</v>
      </c>
      <c r="F15" s="83">
        <f>IF(E15&gt;0,(D15*100/E15)-100," ")</f>
        <v>-3.5714285714285694</v>
      </c>
      <c r="G15" s="84">
        <f>I15/$I$53*100</f>
        <v>7.9221807324293945</v>
      </c>
      <c r="H15" s="85">
        <f>J15/$J$53*100</f>
        <v>7.9760596964475319</v>
      </c>
      <c r="I15" s="86">
        <v>21916</v>
      </c>
      <c r="J15" s="87">
        <v>21709</v>
      </c>
      <c r="K15" s="88">
        <f>IF(J15&gt;0,(I15*100/J15)-100," ")</f>
        <v>0.95352158091114347</v>
      </c>
    </row>
    <row r="16" spans="1:11" ht="14.5" x14ac:dyDescent="0.35">
      <c r="A16" s="142" t="s">
        <v>9</v>
      </c>
      <c r="B16" s="133">
        <f>D16/$D$53*100</f>
        <v>1.650982334489021E-2</v>
      </c>
      <c r="C16" s="134">
        <f>E16/$E$53*100</f>
        <v>4.1488611376177239E-3</v>
      </c>
      <c r="D16" s="135">
        <f>I16-Okt.!I16</f>
        <v>4</v>
      </c>
      <c r="E16" s="136">
        <f>J16-Okt.!J16</f>
        <v>1</v>
      </c>
      <c r="F16" s="137">
        <f>IF(E16&gt;0,(D16*100/E16)-100," ")</f>
        <v>300</v>
      </c>
      <c r="G16" s="138">
        <f>I16/$I$53*100</f>
        <v>1.8435445216001968E-2</v>
      </c>
      <c r="H16" s="134">
        <f>J16/$J$53*100</f>
        <v>2.2779294356246121E-2</v>
      </c>
      <c r="I16" s="139">
        <v>51</v>
      </c>
      <c r="J16" s="140">
        <v>62</v>
      </c>
      <c r="K16" s="141">
        <f>IF(J16&gt;0,(I16*100/J16)-100," ")</f>
        <v>-17.741935483870961</v>
      </c>
    </row>
    <row r="17" spans="1:11" ht="14.5" x14ac:dyDescent="0.35">
      <c r="A17" s="79" t="s">
        <v>10</v>
      </c>
      <c r="B17" s="90">
        <f>D17/$D$53*100</f>
        <v>0.61911837543338288</v>
      </c>
      <c r="C17" s="85">
        <f>E17/$E$53*100</f>
        <v>1.3608264531386134</v>
      </c>
      <c r="D17" s="81">
        <f>I17-Okt.!I17</f>
        <v>150</v>
      </c>
      <c r="E17" s="82">
        <f>J17-Okt.!J17</f>
        <v>328</v>
      </c>
      <c r="F17" s="83">
        <f>IF(E17&gt;0,(D17*100/E17)-100," ")</f>
        <v>-54.268292682926827</v>
      </c>
      <c r="G17" s="84">
        <f>I17/$I$53*100</f>
        <v>2.0954956062188899</v>
      </c>
      <c r="H17" s="85">
        <f>J17/$J$53*100</f>
        <v>2.1801989146768461</v>
      </c>
      <c r="I17" s="86">
        <v>5797</v>
      </c>
      <c r="J17" s="87">
        <v>5934</v>
      </c>
      <c r="K17" s="88">
        <f>IF(J17&gt;0,(I17*100/J17)-100," ")</f>
        <v>-2.3087293562521012</v>
      </c>
    </row>
    <row r="18" spans="1:11" ht="14.5" x14ac:dyDescent="0.35">
      <c r="A18" s="139" t="s">
        <v>11</v>
      </c>
      <c r="B18" s="133">
        <f>D18/$D$53*100</f>
        <v>3.3226019481591549</v>
      </c>
      <c r="C18" s="134">
        <f>E18/$E$53*100</f>
        <v>2.5681450441853713</v>
      </c>
      <c r="D18" s="135">
        <f>I18-Okt.!I18</f>
        <v>805</v>
      </c>
      <c r="E18" s="136">
        <f>J18-Okt.!J18</f>
        <v>619</v>
      </c>
      <c r="F18" s="137">
        <f>IF(E18&gt;0,(D18*100/E18)-100," ")</f>
        <v>30.048465266558964</v>
      </c>
      <c r="G18" s="138">
        <f>I18/$I$53*100</f>
        <v>2.6727780770023242</v>
      </c>
      <c r="H18" s="134">
        <f>J18/$J$53*100</f>
        <v>2.8378591872200811</v>
      </c>
      <c r="I18" s="139">
        <v>7394</v>
      </c>
      <c r="J18" s="140">
        <v>7724</v>
      </c>
      <c r="K18" s="141">
        <f>IF(J18&gt;0,(I18*100/J18)-100," ")</f>
        <v>-4.2723977213878754</v>
      </c>
    </row>
    <row r="19" spans="1:11" ht="14.5" x14ac:dyDescent="0.35">
      <c r="A19" s="79" t="s">
        <v>68</v>
      </c>
      <c r="B19" s="90">
        <f>D19/$D$53*100</f>
        <v>4.9529470034670627E-2</v>
      </c>
      <c r="C19" s="85">
        <f>E19/$E$53*100</f>
        <v>0.26552711280753433</v>
      </c>
      <c r="D19" s="81">
        <f>I19-Okt.!I19</f>
        <v>12</v>
      </c>
      <c r="E19" s="82">
        <f>J19-Okt.!J19</f>
        <v>64</v>
      </c>
      <c r="F19" s="83">
        <f>IF(E19&gt;0,(D19*100/E19)-100," ")</f>
        <v>-81.25</v>
      </c>
      <c r="G19" s="84">
        <f>I19/$I$53*100</f>
        <v>0.19158403851923611</v>
      </c>
      <c r="H19" s="85">
        <f>J19/$J$53*100</f>
        <v>0.25093964589219514</v>
      </c>
      <c r="I19" s="86">
        <v>530</v>
      </c>
      <c r="J19" s="87">
        <v>683</v>
      </c>
      <c r="K19" s="88">
        <f>IF(J19&gt;0,(I19*100/J19)-100," ")</f>
        <v>-22.401171303074676</v>
      </c>
    </row>
    <row r="20" spans="1:11" ht="14.5" x14ac:dyDescent="0.35">
      <c r="A20" s="132" t="s">
        <v>12</v>
      </c>
      <c r="B20" s="133">
        <f>D20/$D$53*100</f>
        <v>2.4640911342248639</v>
      </c>
      <c r="C20" s="134">
        <f>E20/$E$53*100</f>
        <v>2.8253744347176699</v>
      </c>
      <c r="D20" s="135">
        <f>I20-Okt.!I20</f>
        <v>597</v>
      </c>
      <c r="E20" s="136">
        <f>J20-Okt.!J20</f>
        <v>681</v>
      </c>
      <c r="F20" s="137">
        <f>IF(E20&gt;0,(D20*100/E20)-100," ")</f>
        <v>-12.334801762114537</v>
      </c>
      <c r="G20" s="138">
        <f>I20/$I$53*100</f>
        <v>2.789897376021631</v>
      </c>
      <c r="H20" s="134">
        <f>J20/$J$53*100</f>
        <v>3.1707308112000647</v>
      </c>
      <c r="I20" s="139">
        <v>7718</v>
      </c>
      <c r="J20" s="140">
        <v>8630</v>
      </c>
      <c r="K20" s="141">
        <f>IF(J20&gt;0,(I20*100/J20)-100," ")</f>
        <v>-10.56778679026651</v>
      </c>
    </row>
    <row r="21" spans="1:11" ht="14.5" x14ac:dyDescent="0.35">
      <c r="A21" s="109" t="s">
        <v>13</v>
      </c>
      <c r="B21" s="90">
        <f>D21/$D$53*100</f>
        <v>4.4617797589565793</v>
      </c>
      <c r="C21" s="85">
        <f>E21/$E$53*100</f>
        <v>5.1902252831597728</v>
      </c>
      <c r="D21" s="81">
        <f>I21-Okt.!I21</f>
        <v>1081</v>
      </c>
      <c r="E21" s="82">
        <f>J21-Okt.!J21</f>
        <v>1251</v>
      </c>
      <c r="F21" s="83">
        <f>IF(E21&gt;0,(D21*100/E21)-100," ")</f>
        <v>-13.589128697042369</v>
      </c>
      <c r="G21" s="84">
        <f>I21/$I$53*100</f>
        <v>4.5524705303986028</v>
      </c>
      <c r="H21" s="85">
        <f>J21/$J$53*100</f>
        <v>5.1242390062349132</v>
      </c>
      <c r="I21" s="86">
        <v>12594</v>
      </c>
      <c r="J21" s="87">
        <v>13947</v>
      </c>
      <c r="K21" s="88">
        <f>IF(J21&gt;0,(I21*100/J21)-100," ")</f>
        <v>-9.7010109701010947</v>
      </c>
    </row>
    <row r="22" spans="1:11" ht="14.5" x14ac:dyDescent="0.35">
      <c r="A22" s="132" t="s">
        <v>14</v>
      </c>
      <c r="B22" s="133">
        <f>D22/$D$53*100</f>
        <v>1.576688129437015</v>
      </c>
      <c r="C22" s="134">
        <f>E22/$E$53*100</f>
        <v>1.3317844251752893</v>
      </c>
      <c r="D22" s="135">
        <f>I22-Okt.!I22</f>
        <v>382</v>
      </c>
      <c r="E22" s="136">
        <f>J22-Okt.!J22</f>
        <v>321</v>
      </c>
      <c r="F22" s="137">
        <f>IF(E22&gt;0,(D22*100/E22)-100," ")</f>
        <v>19.003115264797515</v>
      </c>
      <c r="G22" s="138">
        <f>I22/$I$53*100</f>
        <v>1.1957735838144019</v>
      </c>
      <c r="H22" s="134">
        <f>J22/$J$53*100</f>
        <v>1.2275100394228755</v>
      </c>
      <c r="I22" s="139">
        <v>3308</v>
      </c>
      <c r="J22" s="140">
        <v>3341</v>
      </c>
      <c r="K22" s="141">
        <f>IF(J22&gt;0,(I22*100/J22)-100," ")</f>
        <v>-0.98772822508230718</v>
      </c>
    </row>
    <row r="23" spans="1:11" ht="14.5" x14ac:dyDescent="0.35">
      <c r="A23" s="86" t="s">
        <v>15</v>
      </c>
      <c r="B23" s="90">
        <f>D23/$D$53*100</f>
        <v>2.8438170711573387</v>
      </c>
      <c r="C23" s="85">
        <f>E23/$E$53*100</f>
        <v>3.4518524664979462</v>
      </c>
      <c r="D23" s="81">
        <f>I23-Okt.!I23</f>
        <v>689</v>
      </c>
      <c r="E23" s="82">
        <f>J23-Okt.!J23</f>
        <v>832</v>
      </c>
      <c r="F23" s="83">
        <f>IF(E23&gt;0,(D23*100/E23)-100," ")</f>
        <v>-17.1875</v>
      </c>
      <c r="G23" s="84">
        <f>I23/$I$53*100</f>
        <v>2.7436280233226458</v>
      </c>
      <c r="H23" s="85">
        <f>J23/$J$53*100</f>
        <v>2.7489464576360234</v>
      </c>
      <c r="I23" s="86">
        <v>7590</v>
      </c>
      <c r="J23" s="87">
        <v>7482</v>
      </c>
      <c r="K23" s="88">
        <f>IF(J23&gt;0,(I23*100/J23)-100," ")</f>
        <v>1.4434643143544577</v>
      </c>
    </row>
    <row r="24" spans="1:11" ht="14.5" x14ac:dyDescent="0.35">
      <c r="A24" s="132" t="s">
        <v>37</v>
      </c>
      <c r="B24" s="133">
        <f>D24/$D$53*100</f>
        <v>3.7147102526002972E-2</v>
      </c>
      <c r="C24" s="134">
        <f>E24/$E$53*100</f>
        <v>4.978633365141269E-2</v>
      </c>
      <c r="D24" s="135">
        <f>I24-Okt.!I24</f>
        <v>9</v>
      </c>
      <c r="E24" s="136">
        <f>J24-Okt.!J24</f>
        <v>12</v>
      </c>
      <c r="F24" s="137">
        <f>IF(E24&gt;0,(D24*100/E24)-100," ")</f>
        <v>-25</v>
      </c>
      <c r="G24" s="138">
        <f>I24/$I$53*100</f>
        <v>4.1931600883455454E-2</v>
      </c>
      <c r="H24" s="134">
        <f>J24/$J$53*100</f>
        <v>4.2986732898077355E-2</v>
      </c>
      <c r="I24" s="139">
        <v>116</v>
      </c>
      <c r="J24" s="140">
        <v>117</v>
      </c>
      <c r="K24" s="141">
        <f>IF(J24&gt;0,(I24*100/J24)-100," ")</f>
        <v>-0.85470085470085166</v>
      </c>
    </row>
    <row r="25" spans="1:11" ht="14.5" x14ac:dyDescent="0.35">
      <c r="A25" s="86" t="s">
        <v>40</v>
      </c>
      <c r="B25" s="90">
        <f>D25/$D$53*100</f>
        <v>0.35908865775136206</v>
      </c>
      <c r="C25" s="85">
        <f>E25/$E$53*100</f>
        <v>0.82977222752354474</v>
      </c>
      <c r="D25" s="81">
        <f>I25-Okt.!I25</f>
        <v>87</v>
      </c>
      <c r="E25" s="82">
        <f>J25-Okt.!J25</f>
        <v>200</v>
      </c>
      <c r="F25" s="83">
        <f>IF(E25&gt;0,(D25*100/E25)-100," ")</f>
        <v>-56.5</v>
      </c>
      <c r="G25" s="84">
        <f>I25/$I$53*100</f>
        <v>0.72151271864980249</v>
      </c>
      <c r="H25" s="85">
        <f>J25/$J$53*100</f>
        <v>0.64259654563023327</v>
      </c>
      <c r="I25" s="86">
        <v>1996</v>
      </c>
      <c r="J25" s="87">
        <v>1749</v>
      </c>
      <c r="K25" s="88">
        <f>IF(J25&gt;0,(I25*100/J25)-100," ")</f>
        <v>14.122355631789588</v>
      </c>
    </row>
    <row r="26" spans="1:11" ht="14.5" x14ac:dyDescent="0.35">
      <c r="A26" s="139" t="s">
        <v>16</v>
      </c>
      <c r="B26" s="133">
        <f>D26/$D$53*100</f>
        <v>1.890374772989929</v>
      </c>
      <c r="C26" s="134">
        <f>E26/$E$53*100</f>
        <v>1.8877318176160642</v>
      </c>
      <c r="D26" s="135">
        <f>I26-Okt.!I26</f>
        <v>458</v>
      </c>
      <c r="E26" s="136">
        <f>J26-Okt.!J26</f>
        <v>455</v>
      </c>
      <c r="F26" s="137">
        <f>IF(E26&gt;0,(D26*100/E26)-100," ")</f>
        <v>0.659340659340657</v>
      </c>
      <c r="G26" s="138">
        <f>I26/$I$53*100</f>
        <v>1.683770663061513</v>
      </c>
      <c r="H26" s="134">
        <f>J26/$J$53*100</f>
        <v>1.6375373378353055</v>
      </c>
      <c r="I26" s="139">
        <v>4658</v>
      </c>
      <c r="J26" s="140">
        <v>4457</v>
      </c>
      <c r="K26" s="141">
        <f>IF(J26&gt;0,(I26*100/J26)-100," ")</f>
        <v>4.5097599282028256</v>
      </c>
    </row>
    <row r="27" spans="1:11" ht="14.5" x14ac:dyDescent="0.35">
      <c r="A27" s="86" t="s">
        <v>17</v>
      </c>
      <c r="B27" s="90">
        <f>D27/$D$53*100</f>
        <v>1.4858841010401187</v>
      </c>
      <c r="C27" s="85">
        <f>E27/$E$53*100</f>
        <v>1.1990208687715223</v>
      </c>
      <c r="D27" s="81">
        <f>I27-Okt.!I27</f>
        <v>360</v>
      </c>
      <c r="E27" s="82">
        <f>J27-Okt.!J27</f>
        <v>289</v>
      </c>
      <c r="F27" s="83">
        <f>IF(E27&gt;0,(D27*100/E27)-100," ")</f>
        <v>24.567474048442904</v>
      </c>
      <c r="G27" s="84">
        <f>I27/$I$53*100</f>
        <v>1.4809807656854914</v>
      </c>
      <c r="H27" s="85">
        <f>J27/$J$53*100</f>
        <v>1.6331284421534518</v>
      </c>
      <c r="I27" s="86">
        <v>4097</v>
      </c>
      <c r="J27" s="87">
        <v>4445</v>
      </c>
      <c r="K27" s="88">
        <f>IF(J27&gt;0,(I27*100/J27)-100," ")</f>
        <v>-7.8290213723284552</v>
      </c>
    </row>
    <row r="28" spans="1:11" ht="14.5" x14ac:dyDescent="0.35">
      <c r="A28" s="139" t="s">
        <v>66</v>
      </c>
      <c r="B28" s="133">
        <f>D28/$D$53*100</f>
        <v>1.2175994716856531</v>
      </c>
      <c r="C28" s="134">
        <f>E28/$E$53*100</f>
        <v>1.3110401194872008</v>
      </c>
      <c r="D28" s="135">
        <f>I28-Okt.!I28</f>
        <v>295</v>
      </c>
      <c r="E28" s="136">
        <f>J28-Okt.!J28</f>
        <v>316</v>
      </c>
      <c r="F28" s="137">
        <f>IF(E28&gt;0,(D28*100/E28)-100," ")</f>
        <v>-6.6455696202531698</v>
      </c>
      <c r="G28" s="138">
        <f>I28/$I$53*100</f>
        <v>1.2626472576371541</v>
      </c>
      <c r="H28" s="134">
        <f>J28/$J$53*100</f>
        <v>1.1885647942331645</v>
      </c>
      <c r="I28" s="139">
        <v>3493</v>
      </c>
      <c r="J28" s="140">
        <v>3235</v>
      </c>
      <c r="K28" s="141">
        <f>IF(J28&gt;0,(I28*100/J28)-100," ")</f>
        <v>7.9752704791344655</v>
      </c>
    </row>
    <row r="29" spans="1:11" ht="14.5" x14ac:dyDescent="0.35">
      <c r="A29" s="79" t="s">
        <v>18</v>
      </c>
      <c r="B29" s="90">
        <f>D29/$D$53*100</f>
        <v>0.44989268614825817</v>
      </c>
      <c r="C29" s="85">
        <f>E29/$E$53*100</f>
        <v>0.43148155831224327</v>
      </c>
      <c r="D29" s="81">
        <f>I29-Okt.!I29</f>
        <v>109</v>
      </c>
      <c r="E29" s="82">
        <f>J29-Okt.!J29</f>
        <v>104</v>
      </c>
      <c r="F29" s="83">
        <f>IF(E29&gt;0,(D29*100/E29)-100," ")</f>
        <v>4.8076923076923066</v>
      </c>
      <c r="G29" s="84">
        <f>I29/$I$53*100</f>
        <v>0.28484570255312841</v>
      </c>
      <c r="H29" s="85">
        <f>J29/$J$53*100</f>
        <v>0.22852775950943688</v>
      </c>
      <c r="I29" s="86">
        <v>788</v>
      </c>
      <c r="J29" s="87">
        <v>622</v>
      </c>
      <c r="K29" s="88">
        <f>IF(J29&gt;0,(I29*100/J29)-100," ")</f>
        <v>26.688102893890672</v>
      </c>
    </row>
    <row r="30" spans="1:11" ht="14.5" x14ac:dyDescent="0.35">
      <c r="A30" s="132" t="s">
        <v>19</v>
      </c>
      <c r="B30" s="133">
        <f>D30/$D$53*100</f>
        <v>9.4931484233118701E-2</v>
      </c>
      <c r="C30" s="134">
        <f>E30/$E$53*100</f>
        <v>0.19914533460565076</v>
      </c>
      <c r="D30" s="135">
        <f>I30-Okt.!I30</f>
        <v>23</v>
      </c>
      <c r="E30" s="136">
        <f>J30-Okt.!J30</f>
        <v>48</v>
      </c>
      <c r="F30" s="137">
        <f>IF(E30&gt;0,(D30*100/E30)-100," ")</f>
        <v>-52.083333333333336</v>
      </c>
      <c r="G30" s="138">
        <f>I30/$I$53*100</f>
        <v>0.11892669560911073</v>
      </c>
      <c r="H30" s="134">
        <f>J30/$J$53*100</f>
        <v>0.20391142528575157</v>
      </c>
      <c r="I30" s="139">
        <v>329</v>
      </c>
      <c r="J30" s="140">
        <v>555</v>
      </c>
      <c r="K30" s="141">
        <f>IF(J30&gt;0,(I30*100/J30)-100," ")</f>
        <v>-40.72072072072072</v>
      </c>
    </row>
    <row r="31" spans="1:11" ht="14.5" x14ac:dyDescent="0.35">
      <c r="A31" s="79" t="s">
        <v>20</v>
      </c>
      <c r="B31" s="90">
        <f>D31/$D$53*100</f>
        <v>2.637444279346211</v>
      </c>
      <c r="C31" s="85">
        <f>E31/$E$53*100</f>
        <v>2.1242169024602746</v>
      </c>
      <c r="D31" s="81">
        <f>I31-Okt.!I31</f>
        <v>639</v>
      </c>
      <c r="E31" s="82">
        <f>J31-Okt.!J31</f>
        <v>512</v>
      </c>
      <c r="F31" s="83">
        <f>IF(E31&gt;0,(D31*100/E31)-100," ")</f>
        <v>24.8046875</v>
      </c>
      <c r="G31" s="84">
        <f>I31/$I$53*100</f>
        <v>2.1146540100708138</v>
      </c>
      <c r="H31" s="85">
        <f>J31/$J$53*100</f>
        <v>2.101941016323936</v>
      </c>
      <c r="I31" s="86">
        <v>5850</v>
      </c>
      <c r="J31" s="87">
        <v>5721</v>
      </c>
      <c r="K31" s="88">
        <f>IF(J31&gt;0,(I31*100/J31)-100," ")</f>
        <v>2.2548505506030381</v>
      </c>
    </row>
    <row r="32" spans="1:11" ht="14.5" x14ac:dyDescent="0.35">
      <c r="A32" s="142" t="s">
        <v>21</v>
      </c>
      <c r="B32" s="133">
        <f>D32/$D$53*100</f>
        <v>10.132904077926366</v>
      </c>
      <c r="C32" s="134">
        <f>E32/$E$53*100</f>
        <v>9.6212089781355026</v>
      </c>
      <c r="D32" s="135">
        <f>I32-Okt.!I32</f>
        <v>2455</v>
      </c>
      <c r="E32" s="136">
        <f>J32-Okt.!J32</f>
        <v>2319</v>
      </c>
      <c r="F32" s="137">
        <f>IF(E32&gt;0,(D32*100/E32)-100," ")</f>
        <v>5.864596808969381</v>
      </c>
      <c r="G32" s="138">
        <f>I32/$I$53*100</f>
        <v>8.6212817333656258</v>
      </c>
      <c r="H32" s="134">
        <f>J32/$J$53*100</f>
        <v>8.3456721177762994</v>
      </c>
      <c r="I32" s="139">
        <v>23850</v>
      </c>
      <c r="J32" s="140">
        <v>22715</v>
      </c>
      <c r="K32" s="141">
        <f>IF(J32&gt;0,(I32*100/J32)-100," ")</f>
        <v>4.9966982170372063</v>
      </c>
    </row>
    <row r="33" spans="1:11" ht="14.5" x14ac:dyDescent="0.35">
      <c r="A33" s="89" t="s">
        <v>67</v>
      </c>
      <c r="B33" s="90">
        <f>D33/$D$53*100</f>
        <v>1.4239722634967806</v>
      </c>
      <c r="C33" s="85">
        <f>E33/$E$53*100</f>
        <v>1.564120648881882</v>
      </c>
      <c r="D33" s="81">
        <f>I33-Okt.!I33</f>
        <v>345</v>
      </c>
      <c r="E33" s="82">
        <f>J33-Okt.!J33</f>
        <v>377</v>
      </c>
      <c r="F33" s="83">
        <f>IF(E33&gt;0,(D33*100/E33)-100," ")</f>
        <v>-8.4880636604774509</v>
      </c>
      <c r="G33" s="84">
        <f>I33/$I$53*100</f>
        <v>1.5988230233407195</v>
      </c>
      <c r="H33" s="85">
        <f>J33/$J$53*100</f>
        <v>1.9031733026670143</v>
      </c>
      <c r="I33" s="86">
        <v>4423</v>
      </c>
      <c r="J33" s="87">
        <v>5180</v>
      </c>
      <c r="K33" s="88">
        <f>IF(J33&gt;0,(I33*100/J33)-100," ")</f>
        <v>-14.613899613899619</v>
      </c>
    </row>
    <row r="34" spans="1:11" ht="14.5" x14ac:dyDescent="0.35">
      <c r="A34" s="132" t="s">
        <v>22</v>
      </c>
      <c r="B34" s="133">
        <f>D34/$D$53*100</f>
        <v>1.4280997193330032</v>
      </c>
      <c r="C34" s="134">
        <f>E34/$E$53*100</f>
        <v>1.8545409285151224</v>
      </c>
      <c r="D34" s="135">
        <f>I34-Okt.!I34</f>
        <v>346</v>
      </c>
      <c r="E34" s="136">
        <f>J34-Okt.!J34</f>
        <v>447</v>
      </c>
      <c r="F34" s="137">
        <f>IF(E34&gt;0,(D34*100/E34)-100," ")</f>
        <v>-22.59507829977629</v>
      </c>
      <c r="G34" s="138">
        <f>I34/$I$53*100</f>
        <v>1.3700066150715187</v>
      </c>
      <c r="H34" s="134">
        <f>J34/$J$53*100</f>
        <v>1.4949830441220235</v>
      </c>
      <c r="I34" s="139">
        <v>3790</v>
      </c>
      <c r="J34" s="140">
        <v>4069</v>
      </c>
      <c r="K34" s="141">
        <f>IF(J34&gt;0,(I34*100/J34)-100," ")</f>
        <v>-6.8567215532071799</v>
      </c>
    </row>
    <row r="35" spans="1:11" ht="14.5" x14ac:dyDescent="0.35">
      <c r="A35" s="79" t="s">
        <v>23</v>
      </c>
      <c r="B35" s="90">
        <f>D35/$D$53*100</f>
        <v>1.3579329701172198</v>
      </c>
      <c r="C35" s="85">
        <f>E35/$E$53*100</f>
        <v>1.5392274820561758</v>
      </c>
      <c r="D35" s="81">
        <f>I35-Okt.!I35</f>
        <v>329</v>
      </c>
      <c r="E35" s="82">
        <f>J35-Okt.!J35</f>
        <v>371</v>
      </c>
      <c r="F35" s="83">
        <f>IF(E35&gt;0,(D35*100/E35)-100," ")</f>
        <v>-11.320754716981128</v>
      </c>
      <c r="G35" s="84">
        <f>I35/$I$53*100</f>
        <v>1.5261656804305941</v>
      </c>
      <c r="H35" s="85">
        <f>J35/$J$53*100</f>
        <v>1.6081446999562785</v>
      </c>
      <c r="I35" s="86">
        <v>4222</v>
      </c>
      <c r="J35" s="87">
        <v>4377</v>
      </c>
      <c r="K35" s="88">
        <f>IF(J35&gt;0,(I35*100/J35)-100," ")</f>
        <v>-3.5412382910669464</v>
      </c>
    </row>
    <row r="36" spans="1:11" ht="14.5" x14ac:dyDescent="0.35">
      <c r="A36" s="132" t="s">
        <v>24</v>
      </c>
      <c r="B36" s="133">
        <f>D36/$D$53*100</f>
        <v>0.9369324748225194</v>
      </c>
      <c r="C36" s="134">
        <f>E36/$E$53*100</f>
        <v>2.8461187404057586</v>
      </c>
      <c r="D36" s="135">
        <f>I36-Okt.!I36</f>
        <v>227</v>
      </c>
      <c r="E36" s="136">
        <f>J36-Okt.!J36</f>
        <v>686</v>
      </c>
      <c r="F36" s="137">
        <f>IF(E36&gt;0,(D36*100/E36)-100," ")</f>
        <v>-66.909620991253647</v>
      </c>
      <c r="G36" s="138">
        <f>I36/$I$53*100</f>
        <v>3.3444066497735334</v>
      </c>
      <c r="H36" s="134">
        <f>J36/$J$53*100</f>
        <v>3.9525749787821898</v>
      </c>
      <c r="I36" s="139">
        <v>9252</v>
      </c>
      <c r="J36" s="140">
        <v>10758</v>
      </c>
      <c r="K36" s="141">
        <f>IF(J36&gt;0,(I36*100/J36)-100," ")</f>
        <v>-13.998884551031793</v>
      </c>
    </row>
    <row r="37" spans="1:11" ht="14.5" x14ac:dyDescent="0.35">
      <c r="A37" s="79" t="s">
        <v>25</v>
      </c>
      <c r="B37" s="90">
        <f>D37/$D$53*100</f>
        <v>1.0525012382367509</v>
      </c>
      <c r="C37" s="85">
        <f>E37/$E$53*100</f>
        <v>3.5970626063145668</v>
      </c>
      <c r="D37" s="81">
        <f>I37-Okt.!I37</f>
        <v>255</v>
      </c>
      <c r="E37" s="82">
        <f>J37-Okt.!J37</f>
        <v>867</v>
      </c>
      <c r="F37" s="83">
        <f>IF(E37&gt;0,(D37*100/E37)-100," ")</f>
        <v>-70.588235294117652</v>
      </c>
      <c r="G37" s="84">
        <f>I37/$I$53*100</f>
        <v>2.9070166750409374</v>
      </c>
      <c r="H37" s="85">
        <f>J37/$J$53*100</f>
        <v>3.2427427740036809</v>
      </c>
      <c r="I37" s="86">
        <v>8042</v>
      </c>
      <c r="J37" s="87">
        <v>8826</v>
      </c>
      <c r="K37" s="88">
        <f>IF(J37&gt;0,(I37*100/J37)-100," ")</f>
        <v>-8.8828461364151394</v>
      </c>
    </row>
    <row r="38" spans="1:11" ht="14.5" x14ac:dyDescent="0.35">
      <c r="A38" s="142" t="s">
        <v>26</v>
      </c>
      <c r="B38" s="133">
        <f>D38/$D$53*100</f>
        <v>1.9729238897143799</v>
      </c>
      <c r="C38" s="134">
        <f>E38/$E$53*100</f>
        <v>0.58498942040409907</v>
      </c>
      <c r="D38" s="135">
        <f>I38-Okt.!I38</f>
        <v>478</v>
      </c>
      <c r="E38" s="136">
        <f>J38-Okt.!J38</f>
        <v>141</v>
      </c>
      <c r="F38" s="137">
        <f>IF(E38&gt;0,(D38*100/E38)-100," ")</f>
        <v>239.00709219858157</v>
      </c>
      <c r="G38" s="138">
        <f>I38/$I$53*100</f>
        <v>1.2442118124211523</v>
      </c>
      <c r="H38" s="134">
        <f>J38/$J$53*100</f>
        <v>1.233388566998681</v>
      </c>
      <c r="I38" s="139">
        <v>3442</v>
      </c>
      <c r="J38" s="140">
        <v>3357</v>
      </c>
      <c r="K38" s="141">
        <f>IF(J38&gt;0,(I38*100/J38)-100," ")</f>
        <v>2.5320226392612426</v>
      </c>
    </row>
    <row r="39" spans="1:11" ht="14.5" x14ac:dyDescent="0.35">
      <c r="A39" s="79" t="s">
        <v>27</v>
      </c>
      <c r="B39" s="90">
        <f>D39/$D$53*100</f>
        <v>4.6186230807330366</v>
      </c>
      <c r="C39" s="85">
        <f>E39/$E$53*100</f>
        <v>4.0451396091772809</v>
      </c>
      <c r="D39" s="81">
        <f>I39-Okt.!I39</f>
        <v>1119</v>
      </c>
      <c r="E39" s="82">
        <f>J39-Okt.!J39</f>
        <v>975</v>
      </c>
      <c r="F39" s="83">
        <f>IF(E39&gt;0,(D39*100/E39)-100," ")</f>
        <v>14.769230769230774</v>
      </c>
      <c r="G39" s="84">
        <f>I39/$I$53*100</f>
        <v>3.7311895199916139</v>
      </c>
      <c r="H39" s="85">
        <f>J39/$J$53*100</f>
        <v>4.3460689183876671</v>
      </c>
      <c r="I39" s="86">
        <v>10322</v>
      </c>
      <c r="J39" s="87">
        <v>11829</v>
      </c>
      <c r="K39" s="88">
        <f>IF(J39&gt;0,(I39*100/J39)-100," ")</f>
        <v>-12.739876574520252</v>
      </c>
    </row>
    <row r="40" spans="1:11" ht="14.5" x14ac:dyDescent="0.35">
      <c r="A40" s="139" t="s">
        <v>28</v>
      </c>
      <c r="B40" s="133">
        <f>D40/$D$53*100</f>
        <v>4.4576523031203568</v>
      </c>
      <c r="C40" s="134">
        <f>E40/$E$53*100</f>
        <v>3.7007841347550099</v>
      </c>
      <c r="D40" s="135">
        <f>I40-Okt.!I40</f>
        <v>1080</v>
      </c>
      <c r="E40" s="136">
        <f>J40-Okt.!J40</f>
        <v>892</v>
      </c>
      <c r="F40" s="137">
        <f>IF(E40&gt;0,(D40*100/E40)-100," ")</f>
        <v>21.076233183856502</v>
      </c>
      <c r="G40" s="138">
        <f>I40/$I$53*100</f>
        <v>4.6551306566994768</v>
      </c>
      <c r="H40" s="134">
        <f>J40/$J$53*100</f>
        <v>3.873949672455792</v>
      </c>
      <c r="I40" s="139">
        <v>12878</v>
      </c>
      <c r="J40" s="140">
        <v>10544</v>
      </c>
      <c r="K40" s="141">
        <f>IF(J40&gt;0,(I40*100/J40)-100," ")</f>
        <v>22.135811836115323</v>
      </c>
    </row>
    <row r="41" spans="1:11" ht="14.5" x14ac:dyDescent="0.35">
      <c r="A41" s="86" t="s">
        <v>69</v>
      </c>
      <c r="B41" s="90">
        <f>D41/$D$53*100</f>
        <v>8.7460789169555877</v>
      </c>
      <c r="C41" s="85">
        <f>E41/$E$53*100</f>
        <v>7.6048624652532881</v>
      </c>
      <c r="D41" s="81">
        <f>I41-Okt.!I41</f>
        <v>2119</v>
      </c>
      <c r="E41" s="82">
        <f>J41-Okt.!J41</f>
        <v>1833</v>
      </c>
      <c r="F41" s="83">
        <f>IF(E41&gt;0,(D41*100/E41)-100," ")</f>
        <v>15.60283687943263</v>
      </c>
      <c r="G41" s="84">
        <f>I41/$I$53*100</f>
        <v>7.7446943873106298</v>
      </c>
      <c r="H41" s="85">
        <f>J41/$J$53*100</f>
        <v>6.3219889998052743</v>
      </c>
      <c r="I41" s="86">
        <v>21425</v>
      </c>
      <c r="J41" s="87">
        <v>17207</v>
      </c>
      <c r="K41" s="88">
        <f>IF(J41&gt;0,(I41*100/J41)-100," ")</f>
        <v>24.513279479281692</v>
      </c>
    </row>
    <row r="42" spans="1:11" ht="14.5" x14ac:dyDescent="0.35">
      <c r="A42" s="139" t="s">
        <v>29</v>
      </c>
      <c r="B42" s="133">
        <f>D42/$D$53*100</f>
        <v>0.2682846293544659</v>
      </c>
      <c r="C42" s="134">
        <f>E42/$E$53*100</f>
        <v>0.72605069908310171</v>
      </c>
      <c r="D42" s="135">
        <f>I42-Okt.!I42</f>
        <v>65</v>
      </c>
      <c r="E42" s="136">
        <f>J42-Okt.!J42</f>
        <v>175</v>
      </c>
      <c r="F42" s="137">
        <f>IF(E42&gt;0,(D42*100/E42)-100," ")</f>
        <v>-62.857142857142854</v>
      </c>
      <c r="G42" s="138">
        <f>I42/$I$53*100</f>
        <v>0.60222454372273093</v>
      </c>
      <c r="H42" s="134">
        <f>J42/$J$53*100</f>
        <v>0.68888995028970113</v>
      </c>
      <c r="I42" s="135">
        <v>1666</v>
      </c>
      <c r="J42" s="136">
        <v>1875</v>
      </c>
      <c r="K42" s="141">
        <f>IF(J42&gt;0,(I42*100/J42)-100," ")</f>
        <v>-11.146666666666661</v>
      </c>
    </row>
    <row r="43" spans="1:11" ht="14.5" x14ac:dyDescent="0.35">
      <c r="A43" s="79" t="s">
        <v>70</v>
      </c>
      <c r="B43" s="90">
        <f>D43/$D$53*100</f>
        <v>0.37147102526002967</v>
      </c>
      <c r="C43" s="85">
        <f>E43/$E$53*100</f>
        <v>0.19499647346803303</v>
      </c>
      <c r="D43" s="81">
        <f>I43-Okt.!I43</f>
        <v>90</v>
      </c>
      <c r="E43" s="82">
        <f>J43-Okt.!J43</f>
        <v>47</v>
      </c>
      <c r="F43" s="83">
        <f>IF(E43&gt;0,(D43*100/E43)-100," ")</f>
        <v>91.489361702127667</v>
      </c>
      <c r="G43" s="84">
        <f>I43/$I$53*100</f>
        <v>0.1962832696527268</v>
      </c>
      <c r="H43" s="85">
        <f>J43/$J$53*100</f>
        <v>0.25975743725590333</v>
      </c>
      <c r="I43" s="86">
        <v>543</v>
      </c>
      <c r="J43" s="87">
        <v>707</v>
      </c>
      <c r="K43" s="88">
        <f>IF(J43&gt;0,(I43*100/J43)-100," ")</f>
        <v>-23.196605374823193</v>
      </c>
    </row>
    <row r="44" spans="1:11" ht="14.5" x14ac:dyDescent="0.35">
      <c r="A44" s="132" t="s">
        <v>30</v>
      </c>
      <c r="B44" s="133">
        <f>D44/$D$53*100</f>
        <v>1.0855208849265312</v>
      </c>
      <c r="C44" s="134">
        <f>E44/$E$53*100</f>
        <v>1.4355059536157324</v>
      </c>
      <c r="D44" s="135">
        <f>I44-Okt.!I44</f>
        <v>263</v>
      </c>
      <c r="E44" s="136">
        <f>J44-Okt.!J44</f>
        <v>346</v>
      </c>
      <c r="F44" s="137">
        <f>IF(E44&gt;0,(D44*100/E44)-100," ")</f>
        <v>-23.988439306358387</v>
      </c>
      <c r="G44" s="138">
        <f>I44/$I$53*100</f>
        <v>1.1064881922780787</v>
      </c>
      <c r="H44" s="134">
        <f>J44/$J$53*100</f>
        <v>1.5780172461302755</v>
      </c>
      <c r="I44" s="139">
        <v>3061</v>
      </c>
      <c r="J44" s="140">
        <v>4295</v>
      </c>
      <c r="K44" s="141">
        <f>IF(J44&gt;0,(I44*100/J44)-100," ")</f>
        <v>-28.731082654249121</v>
      </c>
    </row>
    <row r="45" spans="1:11" ht="14.5" x14ac:dyDescent="0.35">
      <c r="A45" s="79" t="s">
        <v>31</v>
      </c>
      <c r="B45" s="90">
        <f>D45/$D$53*100</f>
        <v>2.7612679544328875</v>
      </c>
      <c r="C45" s="85">
        <f>E45/$E$53*100</f>
        <v>3.124092436626146</v>
      </c>
      <c r="D45" s="81">
        <f>I45-Okt.!I45</f>
        <v>669</v>
      </c>
      <c r="E45" s="82">
        <f>J45-Okt.!J45</f>
        <v>753</v>
      </c>
      <c r="F45" s="83">
        <f>IF(E45&gt;0,(D45*100/E45)-100," ")</f>
        <v>-11.155378486055781</v>
      </c>
      <c r="G45" s="84">
        <f>I45/$I$53*100</f>
        <v>2.5802393716043537</v>
      </c>
      <c r="H45" s="85">
        <f>J45/$J$53*100</f>
        <v>2.5769995260437142</v>
      </c>
      <c r="I45" s="86">
        <v>7138</v>
      </c>
      <c r="J45" s="87">
        <v>7014</v>
      </c>
      <c r="K45" s="88">
        <f>IF(J45&gt;0,(I45*100/J45)-100," ")</f>
        <v>1.7678927858568585</v>
      </c>
    </row>
    <row r="46" spans="1:11" ht="14.5" x14ac:dyDescent="0.35">
      <c r="A46" s="132" t="s">
        <v>41</v>
      </c>
      <c r="B46" s="133">
        <f>D46/$D$53*100</f>
        <v>1.2423642067029883</v>
      </c>
      <c r="C46" s="134">
        <f>E46/$E$53*100</f>
        <v>0.28212255735800523</v>
      </c>
      <c r="D46" s="135">
        <f>I46-Okt.!I46</f>
        <v>301</v>
      </c>
      <c r="E46" s="136">
        <f>J46-Okt.!J46</f>
        <v>68</v>
      </c>
      <c r="F46" s="137">
        <f>IF(E46&gt;0,(D46*100/E46)-100," ")</f>
        <v>342.64705882352939</v>
      </c>
      <c r="G46" s="138">
        <f>I46/$I$53*100</f>
        <v>1.7130504878163397</v>
      </c>
      <c r="H46" s="134">
        <f>J46/$J$53*100</f>
        <v>0.46587331038258195</v>
      </c>
      <c r="I46" s="139">
        <v>4739</v>
      </c>
      <c r="J46" s="140">
        <v>1268</v>
      </c>
      <c r="K46" s="141">
        <f>IF(J46&gt;0,(I46*100/J46)-100," ")</f>
        <v>273.73817034700318</v>
      </c>
    </row>
    <row r="47" spans="1:11" ht="14.5" x14ac:dyDescent="0.35">
      <c r="A47" s="79" t="s">
        <v>32</v>
      </c>
      <c r="B47" s="90">
        <f>D47/$D$53*100</f>
        <v>3.2317979197622591</v>
      </c>
      <c r="C47" s="85">
        <f>E47/$E$53*100</f>
        <v>3.4642990499107995</v>
      </c>
      <c r="D47" s="81">
        <f>I47-Okt.!I47</f>
        <v>783</v>
      </c>
      <c r="E47" s="82">
        <f>J47-Okt.!J47</f>
        <v>835</v>
      </c>
      <c r="F47" s="83">
        <f>IF(E47&gt;0,(D47*100/E47)-100," ")</f>
        <v>-6.2275449101796454</v>
      </c>
      <c r="G47" s="84">
        <f>I47/$I$53*100</f>
        <v>3.5623786785039093</v>
      </c>
      <c r="H47" s="85">
        <f>J47/$J$53*100</f>
        <v>3.2600109487576101</v>
      </c>
      <c r="I47" s="86">
        <v>9855</v>
      </c>
      <c r="J47" s="87">
        <v>8873</v>
      </c>
      <c r="K47" s="88">
        <f>IF(J47&gt;0,(I47*100/J47)-100," ")</f>
        <v>11.067282767947702</v>
      </c>
    </row>
    <row r="48" spans="1:11" ht="14.5" x14ac:dyDescent="0.35">
      <c r="A48" s="142" t="s">
        <v>33</v>
      </c>
      <c r="B48" s="133">
        <f>D48/$D$53*100</f>
        <v>11.342248637939575</v>
      </c>
      <c r="C48" s="134">
        <f>E48/$E$53*100</f>
        <v>10.309919926980044</v>
      </c>
      <c r="D48" s="135">
        <f>I48-Okt.!I48</f>
        <v>2748</v>
      </c>
      <c r="E48" s="136">
        <f>J48-Okt.!J48</f>
        <v>2485</v>
      </c>
      <c r="F48" s="137">
        <f>IF(E48&gt;0,(D48*100/E48)-100," ")</f>
        <v>10.583501006036215</v>
      </c>
      <c r="G48" s="138">
        <f>I48/$I$53*100</f>
        <v>11.045723518928865</v>
      </c>
      <c r="H48" s="134">
        <f>J48/$J$53*100</f>
        <v>10.9472879780437</v>
      </c>
      <c r="I48" s="139">
        <v>30557</v>
      </c>
      <c r="J48" s="140">
        <v>29796</v>
      </c>
      <c r="K48" s="141">
        <f>IF(J48&gt;0,(I48*100/J48)-100," ")</f>
        <v>2.554034098536718</v>
      </c>
    </row>
    <row r="49" spans="1:11" ht="14.5" x14ac:dyDescent="0.35">
      <c r="A49" s="79" t="s">
        <v>34</v>
      </c>
      <c r="B49" s="90">
        <f>D49/$D$53*100</f>
        <v>3.1740135380551426</v>
      </c>
      <c r="C49" s="85">
        <f>E49/$E$53*100</f>
        <v>2.8710119072314648</v>
      </c>
      <c r="D49" s="81">
        <f>I49-Okt.!I49</f>
        <v>769</v>
      </c>
      <c r="E49" s="82">
        <f>J49-Okt.!J49</f>
        <v>692</v>
      </c>
      <c r="F49" s="83">
        <f>IF(E49&gt;0,(D49*100/E49)-100," ")</f>
        <v>11.127167630057798</v>
      </c>
      <c r="G49" s="84">
        <f>I49/$I$53*100</f>
        <v>2.8589399257521482</v>
      </c>
      <c r="H49" s="85">
        <f>J49/$J$53*100</f>
        <v>2.6886915499840178</v>
      </c>
      <c r="I49" s="86">
        <v>7909</v>
      </c>
      <c r="J49" s="87">
        <v>7318</v>
      </c>
      <c r="K49" s="88">
        <f>IF(J49&gt;0,(I49*100/J49)-100," ")</f>
        <v>8.0759770429078941</v>
      </c>
    </row>
    <row r="50" spans="1:11" ht="3" customHeight="1" x14ac:dyDescent="0.35">
      <c r="A50" s="139"/>
      <c r="B50" s="133">
        <f>D50/$D$53*100</f>
        <v>0</v>
      </c>
      <c r="C50" s="134">
        <f>E50/$E$53*100</f>
        <v>0</v>
      </c>
      <c r="D50" s="135"/>
      <c r="E50" s="136"/>
      <c r="F50" s="137" t="str">
        <f>IF(E50&gt;0,(D50*100/E50)-100," ")</f>
        <v xml:space="preserve"> </v>
      </c>
      <c r="G50" s="138">
        <f>I50/$I$53*100</f>
        <v>0</v>
      </c>
      <c r="H50" s="134">
        <f>J50/$J$53*100</f>
        <v>0</v>
      </c>
      <c r="I50" s="139"/>
      <c r="J50" s="140"/>
      <c r="K50" s="141" t="str">
        <f>IF(J50&gt;0,(I50*100/J50)-100," ")</f>
        <v xml:space="preserve"> </v>
      </c>
    </row>
    <row r="51" spans="1:11" ht="14.25" customHeight="1" x14ac:dyDescent="0.35">
      <c r="A51" s="86" t="s">
        <v>35</v>
      </c>
      <c r="B51" s="90">
        <v>0.71404985966650159</v>
      </c>
      <c r="C51" s="85">
        <v>0.6970086711197776</v>
      </c>
      <c r="D51" s="81">
        <v>173</v>
      </c>
      <c r="E51" s="82">
        <v>168</v>
      </c>
      <c r="F51" s="83">
        <v>2.9761904761904816</v>
      </c>
      <c r="G51" s="84">
        <v>0.72404307387552813</v>
      </c>
      <c r="H51" s="85">
        <v>0.5621341994363962</v>
      </c>
      <c r="I51" s="86">
        <v>2003</v>
      </c>
      <c r="J51" s="87">
        <v>1530</v>
      </c>
      <c r="K51" s="88">
        <v>30.915032679738573</v>
      </c>
    </row>
    <row r="52" spans="1:11" ht="3" customHeight="1" x14ac:dyDescent="0.35">
      <c r="A52" s="143"/>
      <c r="B52" s="144">
        <f>SUM(D52/$D$53)</f>
        <v>0</v>
      </c>
      <c r="C52" s="145">
        <f>SUM(E52/$E$53)</f>
        <v>0</v>
      </c>
      <c r="D52" s="146"/>
      <c r="E52" s="147"/>
      <c r="F52" s="148"/>
      <c r="G52" s="149">
        <f>SUM(I52/$I$53)</f>
        <v>0</v>
      </c>
      <c r="H52" s="145">
        <f>SUM(J52/$J$53)</f>
        <v>0</v>
      </c>
      <c r="I52" s="150"/>
      <c r="J52" s="151"/>
      <c r="K52" s="152"/>
    </row>
    <row r="53" spans="1:11" ht="21.75" customHeight="1" x14ac:dyDescent="0.35">
      <c r="A53" s="153" t="s">
        <v>36</v>
      </c>
      <c r="B53" s="154">
        <f>SUM(B11:B51)</f>
        <v>100.00000000000003</v>
      </c>
      <c r="C53" s="155">
        <f>SUM(C11:C51)</f>
        <v>100</v>
      </c>
      <c r="D53" s="156">
        <f>SUM(D11:D52)</f>
        <v>24228</v>
      </c>
      <c r="E53" s="157">
        <f>SUM(E11:E52)</f>
        <v>24103</v>
      </c>
      <c r="F53" s="158">
        <f>100/E53*D53-100</f>
        <v>0.51860764220221256</v>
      </c>
      <c r="G53" s="159">
        <f>SUM(G11:G51)</f>
        <v>100.00000000000001</v>
      </c>
      <c r="H53" s="155">
        <f>SUM(H11:H51)</f>
        <v>99.999999999999986</v>
      </c>
      <c r="I53" s="160">
        <f>SUM(I11:I52)</f>
        <v>276641</v>
      </c>
      <c r="J53" s="157">
        <f>SUM(J11:J52)</f>
        <v>272177</v>
      </c>
      <c r="K53" s="161">
        <f>100/J53*I53-100</f>
        <v>1.640109193649721</v>
      </c>
    </row>
    <row r="54" spans="1:11" ht="3" customHeight="1" x14ac:dyDescent="0.3">
      <c r="A54" s="143"/>
      <c r="D54" s="146"/>
      <c r="E54" s="147"/>
      <c r="F54" s="148"/>
      <c r="G54" s="162"/>
      <c r="H54" s="162"/>
      <c r="I54" s="150"/>
      <c r="J54" s="147"/>
      <c r="K54" s="152"/>
    </row>
    <row r="55" spans="1:11" ht="14.5" x14ac:dyDescent="0.35">
      <c r="A55" s="91" t="s">
        <v>42</v>
      </c>
      <c r="B55" s="92">
        <f>D55/$D$53*100</f>
        <v>55.497771173848442</v>
      </c>
      <c r="C55" s="93">
        <f>E55/$E$53*100</f>
        <v>48.541675310127367</v>
      </c>
      <c r="D55" s="94">
        <f>I55-Okt.!I55</f>
        <v>13446</v>
      </c>
      <c r="E55" s="95">
        <f>J55-Okt.!J55</f>
        <v>11700</v>
      </c>
      <c r="F55" s="96">
        <f>100/E55*D55-100</f>
        <v>14.923076923076934</v>
      </c>
      <c r="G55" s="97">
        <f>I55/$I$53*100</f>
        <v>50.648674636080692</v>
      </c>
      <c r="H55" s="98">
        <f>J55/$J$53*100</f>
        <v>48.877384937007903</v>
      </c>
      <c r="I55" s="99">
        <v>140115</v>
      </c>
      <c r="J55" s="163">
        <v>133033</v>
      </c>
      <c r="K55" s="100">
        <f>100/J55*I55-100</f>
        <v>5.323491163846569</v>
      </c>
    </row>
    <row r="56" spans="1:11" ht="14.5" x14ac:dyDescent="0.35">
      <c r="A56" s="164" t="s">
        <v>49</v>
      </c>
      <c r="B56" s="165">
        <f>D56/$D$53*100</f>
        <v>23.637939574046555</v>
      </c>
      <c r="C56" s="166">
        <f>E56/$E$53*100</f>
        <v>30.04190349748994</v>
      </c>
      <c r="D56" s="167">
        <f>I56-Okt.!I56</f>
        <v>5727</v>
      </c>
      <c r="E56" s="168">
        <f>J56-Okt.!J56</f>
        <v>7241</v>
      </c>
      <c r="F56" s="169">
        <f>100/E56*D56-100</f>
        <v>-20.908714265985367</v>
      </c>
      <c r="G56" s="170">
        <f>I56/$I$53*100</f>
        <v>25.854446737829896</v>
      </c>
      <c r="H56" s="171">
        <f>J56/$J$53*100</f>
        <v>29.857776373462858</v>
      </c>
      <c r="I56" s="172">
        <v>71524</v>
      </c>
      <c r="J56" s="173">
        <v>81266</v>
      </c>
      <c r="K56" s="174">
        <f>100/J56*I56-100</f>
        <v>-11.987793173036692</v>
      </c>
    </row>
    <row r="57" spans="1:11" ht="14.5" x14ac:dyDescent="0.35">
      <c r="A57" s="89" t="s">
        <v>43</v>
      </c>
      <c r="B57" s="101">
        <f>D57/$D$53*100</f>
        <v>9.3528149248803043</v>
      </c>
      <c r="C57" s="102">
        <f>E57/$E$53*100</f>
        <v>5.8996805376924035</v>
      </c>
      <c r="D57" s="81">
        <f>I57-Okt.!I57</f>
        <v>2266</v>
      </c>
      <c r="E57" s="82">
        <f>J57-Okt.!J57</f>
        <v>1422</v>
      </c>
      <c r="F57" s="83">
        <f>100/E57*D57-100</f>
        <v>59.353023909985922</v>
      </c>
      <c r="G57" s="103">
        <f>I57/$I$53*100</f>
        <v>6.7491803456465247</v>
      </c>
      <c r="H57" s="104">
        <f>J57/$J$53*100</f>
        <v>4.8486830261190326</v>
      </c>
      <c r="I57" s="86">
        <v>18671</v>
      </c>
      <c r="J57" s="87">
        <v>13197</v>
      </c>
      <c r="K57" s="88">
        <f>100/J57*I57-100</f>
        <v>41.479124043343177</v>
      </c>
    </row>
    <row r="58" spans="1:11" ht="14.5" x14ac:dyDescent="0.35">
      <c r="A58" s="142" t="s">
        <v>44</v>
      </c>
      <c r="B58" s="175">
        <f>D58/$D$53*100</f>
        <v>1.7541687303945848</v>
      </c>
      <c r="C58" s="176">
        <f>E58/$E$53*100</f>
        <v>0.59743600381695228</v>
      </c>
      <c r="D58" s="135">
        <f>I58-Okt.!I58</f>
        <v>425</v>
      </c>
      <c r="E58" s="136">
        <f>J58-Okt.!J58</f>
        <v>144</v>
      </c>
      <c r="F58" s="137">
        <f>100/E58*D58-100</f>
        <v>195.13888888888886</v>
      </c>
      <c r="G58" s="177">
        <f>I58/$I$53*100</f>
        <v>1.1520345863411425</v>
      </c>
      <c r="H58" s="178">
        <f>J58/$J$53*100</f>
        <v>0.24101963060802345</v>
      </c>
      <c r="I58" s="139">
        <v>3187</v>
      </c>
      <c r="J58" s="140">
        <v>656</v>
      </c>
      <c r="K58" s="141">
        <f>100/J58*I58-100</f>
        <v>385.82317073170731</v>
      </c>
    </row>
    <row r="59" spans="1:11" ht="14.5" x14ac:dyDescent="0.35">
      <c r="A59" s="89" t="s">
        <v>45</v>
      </c>
      <c r="B59" s="101">
        <f>D59/$D$53*100</f>
        <v>3.2317979197622591</v>
      </c>
      <c r="C59" s="102">
        <f>E59/$E$53*100</f>
        <v>1.9831556237812722</v>
      </c>
      <c r="D59" s="81">
        <f>I59-Okt.!I59</f>
        <v>783</v>
      </c>
      <c r="E59" s="82">
        <f>J59-Okt.!J59</f>
        <v>478</v>
      </c>
      <c r="F59" s="83">
        <f>100/E59*D59-100</f>
        <v>63.807531380753119</v>
      </c>
      <c r="G59" s="103">
        <f>I59/$I$53*100</f>
        <v>3.7337198752173393</v>
      </c>
      <c r="H59" s="104">
        <f>J59/$J$53*100</f>
        <v>1.604103212247912</v>
      </c>
      <c r="I59" s="86">
        <v>10329</v>
      </c>
      <c r="J59" s="87">
        <v>4366</v>
      </c>
      <c r="K59" s="88">
        <f>100/J59*I59-100</f>
        <v>136.57810352725608</v>
      </c>
    </row>
    <row r="60" spans="1:11" ht="14.5" x14ac:dyDescent="0.35">
      <c r="A60" s="142" t="s">
        <v>46</v>
      </c>
      <c r="B60" s="175">
        <f>D60/$D$53*100</f>
        <v>0.52418689120026407</v>
      </c>
      <c r="C60" s="176">
        <f>E60/$E$53*100</f>
        <v>5.8084055926648136E-2</v>
      </c>
      <c r="D60" s="135">
        <f>I60-Okt.!I60</f>
        <v>127</v>
      </c>
      <c r="E60" s="136">
        <f>J60-Okt.!J60</f>
        <v>14</v>
      </c>
      <c r="F60" s="137">
        <f>100/E60*D60-100</f>
        <v>807.14285714285722</v>
      </c>
      <c r="G60" s="177">
        <f>I60/$I$53*100</f>
        <v>0.42473819860396689</v>
      </c>
      <c r="H60" s="178">
        <f>J60/$J$53*100</f>
        <v>0.28621081134702786</v>
      </c>
      <c r="I60" s="139">
        <v>1175</v>
      </c>
      <c r="J60" s="140">
        <v>779</v>
      </c>
      <c r="K60" s="141">
        <f>100/J60*I60-100</f>
        <v>50.834403080872903</v>
      </c>
    </row>
    <row r="61" spans="1:11" ht="14.5" x14ac:dyDescent="0.35">
      <c r="A61" s="89" t="s">
        <v>47</v>
      </c>
      <c r="B61" s="101">
        <f>D61/$D$53*100</f>
        <v>0</v>
      </c>
      <c r="C61" s="102">
        <f>E61/$E$53*100</f>
        <v>4.1488611376177239E-3</v>
      </c>
      <c r="D61" s="81">
        <f>I61-Okt.!I61</f>
        <v>0</v>
      </c>
      <c r="E61" s="82">
        <f>J61-Okt.!J61</f>
        <v>1</v>
      </c>
      <c r="F61" s="83">
        <f>IF(E61&gt;0,100/E61*D61-100," ")</f>
        <v>-100</v>
      </c>
      <c r="G61" s="103">
        <f>I61/$I$53*100</f>
        <v>9.0369829490205712E-3</v>
      </c>
      <c r="H61" s="104">
        <f>J61/$J$53*100</f>
        <v>9.5526073106838565E-3</v>
      </c>
      <c r="I61" s="86">
        <v>25</v>
      </c>
      <c r="J61" s="87">
        <v>26</v>
      </c>
      <c r="K61" s="88">
        <f>IF(J61&gt;0,100/J61*I61-100," ")</f>
        <v>-3.8461538461538396</v>
      </c>
    </row>
    <row r="62" spans="1:11" ht="14.5" x14ac:dyDescent="0.35">
      <c r="A62" s="164" t="s">
        <v>48</v>
      </c>
      <c r="B62" s="165">
        <f>D62/$D$53*100</f>
        <v>14.862968466237412</v>
      </c>
      <c r="C62" s="166">
        <f>E62/$E$53*100</f>
        <v>8.5425050823548947</v>
      </c>
      <c r="D62" s="167">
        <f>I62-Okt.!I62</f>
        <v>3601</v>
      </c>
      <c r="E62" s="168">
        <f>J62-Okt.!J62</f>
        <v>2059</v>
      </c>
      <c r="F62" s="169">
        <f>100/E62*D62-100</f>
        <v>74.890723652258373</v>
      </c>
      <c r="G62" s="170">
        <f>I62/$I$53*100</f>
        <v>12.069432947393915</v>
      </c>
      <c r="H62" s="171">
        <f>J62/$J$53*100</f>
        <v>6.9925085514205829</v>
      </c>
      <c r="I62" s="172">
        <v>33389</v>
      </c>
      <c r="J62" s="173">
        <v>19032</v>
      </c>
      <c r="K62" s="174">
        <f>100/J62*I62-100</f>
        <v>75.436107608238757</v>
      </c>
    </row>
    <row r="63" spans="1:11" ht="14.25" customHeight="1" x14ac:dyDescent="0.3">
      <c r="A63" s="73" t="s">
        <v>99</v>
      </c>
      <c r="B63" s="53"/>
      <c r="C63" s="53"/>
      <c r="D63" s="53"/>
      <c r="E63" s="53"/>
      <c r="F63" s="53"/>
      <c r="G63" s="53"/>
      <c r="H63" s="53"/>
      <c r="I63" s="44"/>
      <c r="J63" s="44"/>
      <c r="K63" s="45"/>
    </row>
  </sheetData>
  <mergeCells count="2">
    <mergeCell ref="B9:C9"/>
    <mergeCell ref="G9:H9"/>
  </mergeCells>
  <pageMargins left="0.59" right="0.12" top="0.43" bottom="0.43" header="0.43" footer="0.43"/>
  <pageSetup paperSize="9" scale="85" orientation="portrait" horizontalDpi="4294967292" verticalDpi="4294967292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6BBCC-5BFE-4F5E-9E01-C1C1251371DD}">
  <sheetPr>
    <pageSetUpPr fitToPage="1"/>
  </sheetPr>
  <dimension ref="A1:K63"/>
  <sheetViews>
    <sheetView tabSelected="1" topLeftCell="A42" zoomScaleNormal="100" workbookViewId="0">
      <selection activeCell="F69" sqref="F69"/>
    </sheetView>
  </sheetViews>
  <sheetFormatPr baseColWidth="10" defaultColWidth="11.453125" defaultRowHeight="13" x14ac:dyDescent="0.3"/>
  <cols>
    <col min="1" max="1" width="22.1796875" style="1" customWidth="1"/>
    <col min="2" max="3" width="8.1796875" style="1" customWidth="1"/>
    <col min="4" max="5" width="10.1796875" style="1" customWidth="1"/>
    <col min="6" max="6" width="8.26953125" style="2" customWidth="1"/>
    <col min="7" max="8" width="8.81640625" style="2" customWidth="1"/>
    <col min="9" max="10" width="10.1796875" style="1" customWidth="1"/>
    <col min="11" max="11" width="8.26953125" style="1" customWidth="1"/>
    <col min="12" max="16384" width="11.453125" style="1"/>
  </cols>
  <sheetData>
    <row r="1" spans="1:11" ht="33" customHeight="1" x14ac:dyDescent="0.35">
      <c r="A1" s="111"/>
      <c r="B1" s="111"/>
      <c r="C1" s="111"/>
      <c r="D1" s="112"/>
      <c r="E1" s="112"/>
      <c r="F1" s="113"/>
      <c r="G1" s="113"/>
      <c r="H1" s="113"/>
      <c r="I1" s="112"/>
      <c r="K1" s="114"/>
    </row>
    <row r="2" spans="1:11" ht="14.15" customHeight="1" x14ac:dyDescent="0.35">
      <c r="A2" s="111"/>
      <c r="B2" s="111"/>
      <c r="C2" s="111"/>
      <c r="D2" s="112"/>
      <c r="E2" s="112"/>
      <c r="F2" s="113"/>
      <c r="G2" s="113"/>
      <c r="H2" s="113"/>
      <c r="I2" s="112"/>
      <c r="J2" s="112"/>
      <c r="K2" s="115"/>
    </row>
    <row r="3" spans="1:11" ht="38.25" customHeight="1" x14ac:dyDescent="0.3">
      <c r="A3" s="112" t="s">
        <v>0</v>
      </c>
      <c r="B3" s="112"/>
      <c r="C3" s="112"/>
      <c r="D3" s="112"/>
      <c r="E3" s="112"/>
      <c r="F3" s="113"/>
      <c r="G3" s="113"/>
      <c r="H3" s="113"/>
      <c r="I3" s="112"/>
      <c r="J3" s="112"/>
      <c r="K3" s="116"/>
    </row>
    <row r="4" spans="1:11" ht="15" customHeight="1" x14ac:dyDescent="0.35">
      <c r="A4" s="117" t="s">
        <v>1</v>
      </c>
      <c r="B4" s="117"/>
      <c r="C4" s="117"/>
      <c r="D4" s="117"/>
      <c r="E4" s="117"/>
      <c r="F4" s="113"/>
      <c r="G4" s="113"/>
      <c r="H4" s="113"/>
      <c r="K4" s="118" t="s">
        <v>106</v>
      </c>
    </row>
    <row r="5" spans="1:11" ht="15" customHeight="1" x14ac:dyDescent="0.35">
      <c r="A5" s="117" t="s">
        <v>2</v>
      </c>
      <c r="B5" s="117"/>
      <c r="C5" s="117"/>
      <c r="D5" s="117"/>
      <c r="E5" s="117"/>
      <c r="F5" s="117"/>
      <c r="K5" s="118" t="s">
        <v>105</v>
      </c>
    </row>
    <row r="6" spans="1:11" ht="3" customHeight="1" x14ac:dyDescent="0.3">
      <c r="A6" s="112"/>
      <c r="B6" s="112"/>
      <c r="C6" s="112"/>
      <c r="D6" s="112"/>
      <c r="E6" s="112"/>
      <c r="F6" s="113"/>
      <c r="G6" s="113"/>
      <c r="H6" s="113"/>
      <c r="I6" s="112"/>
      <c r="J6" s="112"/>
      <c r="K6" s="116"/>
    </row>
    <row r="7" spans="1:11" ht="14.25" customHeight="1" x14ac:dyDescent="0.35">
      <c r="A7" s="119" t="s">
        <v>104</v>
      </c>
      <c r="B7" s="119"/>
      <c r="C7" s="119"/>
      <c r="D7" s="112"/>
      <c r="E7" s="112"/>
      <c r="F7" s="120"/>
      <c r="G7" s="120"/>
      <c r="H7" s="120"/>
      <c r="I7" s="121"/>
      <c r="J7" s="122"/>
      <c r="K7" s="123"/>
    </row>
    <row r="8" spans="1:11" ht="7.5" customHeight="1" x14ac:dyDescent="0.35">
      <c r="A8" s="119"/>
      <c r="B8" s="119"/>
      <c r="C8" s="119"/>
      <c r="D8" s="112"/>
      <c r="E8" s="112"/>
      <c r="F8" s="120"/>
      <c r="G8" s="120"/>
      <c r="H8" s="120"/>
      <c r="I8" s="121"/>
      <c r="J8" s="122"/>
      <c r="K8" s="123"/>
    </row>
    <row r="9" spans="1:11" ht="14.25" customHeight="1" x14ac:dyDescent="0.35">
      <c r="A9" s="119"/>
      <c r="B9" s="207" t="s">
        <v>39</v>
      </c>
      <c r="C9" s="207"/>
      <c r="D9" s="112"/>
      <c r="E9" s="112"/>
      <c r="F9" s="120"/>
      <c r="G9" s="207" t="s">
        <v>39</v>
      </c>
      <c r="H9" s="207"/>
      <c r="I9" s="121"/>
      <c r="J9" s="122"/>
      <c r="K9" s="123"/>
    </row>
    <row r="10" spans="1:11" s="6" customFormat="1" ht="15" customHeight="1" x14ac:dyDescent="0.35">
      <c r="A10" s="209" t="s">
        <v>3</v>
      </c>
      <c r="B10" s="3">
        <f>Nov.!B10+31</f>
        <v>42345</v>
      </c>
      <c r="C10" s="4">
        <f>Nov.!C10+31</f>
        <v>41980</v>
      </c>
      <c r="D10" s="125">
        <f>Nov.!D10+31</f>
        <v>42345</v>
      </c>
      <c r="E10" s="127">
        <f>Nov.!E10+31</f>
        <v>41980</v>
      </c>
      <c r="F10" s="128" t="s">
        <v>4</v>
      </c>
      <c r="G10" s="129" t="s">
        <v>55</v>
      </c>
      <c r="H10" s="4" t="s">
        <v>60</v>
      </c>
      <c r="I10" s="130" t="s">
        <v>55</v>
      </c>
      <c r="J10" s="127" t="s">
        <v>60</v>
      </c>
      <c r="K10" s="131" t="s">
        <v>4</v>
      </c>
    </row>
    <row r="11" spans="1:11" ht="14.5" x14ac:dyDescent="0.35">
      <c r="A11" s="79" t="s">
        <v>5</v>
      </c>
      <c r="B11" s="110">
        <f>D11/$D$53*100</f>
        <v>0.6202440775305097</v>
      </c>
      <c r="C11" s="85">
        <f>E11/$E$53*100</f>
        <v>0.70445549947347397</v>
      </c>
      <c r="D11" s="81">
        <f>I11-Nov.!I11</f>
        <v>216</v>
      </c>
      <c r="E11" s="82">
        <f>J11-Nov.!J11</f>
        <v>194</v>
      </c>
      <c r="F11" s="83">
        <f>IF(E11&gt;0,(D11*100/E11)-100," ")</f>
        <v>11.340206185567013</v>
      </c>
      <c r="G11" s="84">
        <f>I11/$I$53*100</f>
        <v>0.92562270039105388</v>
      </c>
      <c r="H11" s="85">
        <f>J11/$J$53*100</f>
        <v>1.2068091126266198</v>
      </c>
      <c r="I11" s="86">
        <v>2883</v>
      </c>
      <c r="J11" s="82">
        <v>3617</v>
      </c>
      <c r="K11" s="88">
        <f>IF(J11&gt;0,(I11*100/J11)-100," ")</f>
        <v>-20.293060547414981</v>
      </c>
    </row>
    <row r="12" spans="1:11" ht="14.5" x14ac:dyDescent="0.35">
      <c r="A12" s="132" t="s">
        <v>51</v>
      </c>
      <c r="B12" s="133">
        <f>D12/$D$53*100</f>
        <v>1.7229002153625269E-2</v>
      </c>
      <c r="C12" s="134">
        <f>E12/$E$53*100</f>
        <v>7.262427829623444E-2</v>
      </c>
      <c r="D12" s="135">
        <f>I12-Nov.!I12</f>
        <v>6</v>
      </c>
      <c r="E12" s="136">
        <f>J12-Nov.!J12</f>
        <v>20</v>
      </c>
      <c r="F12" s="137">
        <f>IF(E12&gt;0,(D12*100/E12)-100," ")</f>
        <v>-70</v>
      </c>
      <c r="G12" s="138">
        <f>I12/$I$53*100</f>
        <v>5.8754406580493537E-2</v>
      </c>
      <c r="H12" s="134">
        <f>J12/$J$53*100</f>
        <v>4.8712781433089991E-2</v>
      </c>
      <c r="I12" s="139">
        <v>183</v>
      </c>
      <c r="J12" s="136">
        <v>146</v>
      </c>
      <c r="K12" s="141">
        <f>IF(J12&gt;0,(I12*100/J12)-100," ")</f>
        <v>25.342465753424662</v>
      </c>
    </row>
    <row r="13" spans="1:11" ht="14.5" x14ac:dyDescent="0.35">
      <c r="A13" s="86" t="s">
        <v>6</v>
      </c>
      <c r="B13" s="90">
        <f>D13/$D$53*100</f>
        <v>1.148600143575018E-2</v>
      </c>
      <c r="C13" s="85">
        <f>E13/$E$53*100</f>
        <v>1.4524855659246886E-2</v>
      </c>
      <c r="D13" s="81">
        <f>I13-Nov.!I13</f>
        <v>4</v>
      </c>
      <c r="E13" s="82">
        <f>J13-Nov.!J13</f>
        <v>4</v>
      </c>
      <c r="F13" s="83">
        <f>IF(E13&gt;0,(D13*100/E13)-100," ")</f>
        <v>0</v>
      </c>
      <c r="G13" s="84">
        <f>I13/$I$53*100</f>
        <v>5.7791219587370685E-2</v>
      </c>
      <c r="H13" s="85">
        <f>J13/$J$53*100</f>
        <v>5.5052116003149652E-2</v>
      </c>
      <c r="I13" s="86">
        <v>180</v>
      </c>
      <c r="J13" s="82">
        <v>165</v>
      </c>
      <c r="K13" s="88">
        <f>IF(J13&gt;0,(I13*100/J13)-100," ")</f>
        <v>9.0909090909090935</v>
      </c>
    </row>
    <row r="14" spans="1:11" ht="14.5" x14ac:dyDescent="0.35">
      <c r="A14" s="142" t="s">
        <v>7</v>
      </c>
      <c r="B14" s="133">
        <f>D14/$D$53*100</f>
        <v>6.960516870064609</v>
      </c>
      <c r="C14" s="134">
        <f>E14/$E$53*100</f>
        <v>6.7613203093794265</v>
      </c>
      <c r="D14" s="135">
        <f>I14-Nov.!I14</f>
        <v>2424</v>
      </c>
      <c r="E14" s="136">
        <f>J14-Nov.!J14</f>
        <v>1862</v>
      </c>
      <c r="F14" s="137">
        <f>IF(E14&gt;0,(D14*100/E14)-100," ")</f>
        <v>30.182599355531693</v>
      </c>
      <c r="G14" s="138">
        <f>I14/$I$53*100</f>
        <v>6.0048287774588562</v>
      </c>
      <c r="H14" s="134">
        <f>J14/$J$53*100</f>
        <v>6.1318047751871774</v>
      </c>
      <c r="I14" s="139">
        <v>18703</v>
      </c>
      <c r="J14" s="136">
        <v>18378</v>
      </c>
      <c r="K14" s="141">
        <f>IF(J14&gt;0,(I14*100/J14)-100," ")</f>
        <v>1.7684187615627422</v>
      </c>
    </row>
    <row r="15" spans="1:11" ht="14.5" x14ac:dyDescent="0.35">
      <c r="A15" s="89" t="s">
        <v>8</v>
      </c>
      <c r="B15" s="90">
        <f>D15/$D$53*100</f>
        <v>8.3330940416367554</v>
      </c>
      <c r="C15" s="85">
        <f>E15/$E$53*100</f>
        <v>9.1433966374959148</v>
      </c>
      <c r="D15" s="81">
        <f>I15-Nov.!I15</f>
        <v>2902</v>
      </c>
      <c r="E15" s="82">
        <f>J15-Nov.!J15</f>
        <v>2518</v>
      </c>
      <c r="F15" s="83">
        <f>IF(E15&gt;0,(D15*100/E15)-100," ")</f>
        <v>15.25019857029389</v>
      </c>
      <c r="G15" s="84">
        <f>I15/$I$53*100</f>
        <v>7.9681249317742546</v>
      </c>
      <c r="H15" s="85">
        <f>J15/$J$53*100</f>
        <v>8.0833188752018579</v>
      </c>
      <c r="I15" s="86">
        <v>24818</v>
      </c>
      <c r="J15" s="82">
        <v>24227</v>
      </c>
      <c r="K15" s="88">
        <f>IF(J15&gt;0,(I15*100/J15)-100," ")</f>
        <v>2.4394270854831319</v>
      </c>
    </row>
    <row r="16" spans="1:11" ht="14.5" x14ac:dyDescent="0.35">
      <c r="A16" s="142" t="s">
        <v>9</v>
      </c>
      <c r="B16" s="133">
        <f>D16/$D$53*100</f>
        <v>1.148600143575018E-2</v>
      </c>
      <c r="C16" s="134">
        <f>E16/$E$53*100</f>
        <v>0</v>
      </c>
      <c r="D16" s="135">
        <f>I16-Nov.!I16</f>
        <v>4</v>
      </c>
      <c r="E16" s="136">
        <f>J16-Nov.!J16</f>
        <v>0</v>
      </c>
      <c r="F16" s="137" t="str">
        <f>IF(E16&gt;0,(D16*100/E16)-100," ")</f>
        <v xml:space="preserve"> </v>
      </c>
      <c r="G16" s="138">
        <f>I16/$I$53*100</f>
        <v>1.7658428207252157E-2</v>
      </c>
      <c r="H16" s="134">
        <f>J16/$J$53*100</f>
        <v>2.0686249649668351E-2</v>
      </c>
      <c r="I16" s="139">
        <v>55</v>
      </c>
      <c r="J16" s="136">
        <v>62</v>
      </c>
      <c r="K16" s="141">
        <f>IF(J16&gt;0,(I16*100/J16)-100," ")</f>
        <v>-11.290322580645167</v>
      </c>
    </row>
    <row r="17" spans="1:11" ht="14.5" x14ac:dyDescent="0.35">
      <c r="A17" s="79" t="s">
        <v>10</v>
      </c>
      <c r="B17" s="90">
        <f>D17/$D$53*100</f>
        <v>0.79253409906676242</v>
      </c>
      <c r="C17" s="85">
        <f>E17/$E$53*100</f>
        <v>1.7502451069392497</v>
      </c>
      <c r="D17" s="81">
        <f>I17-Nov.!I17</f>
        <v>276</v>
      </c>
      <c r="E17" s="82">
        <f>J17-Nov.!J17</f>
        <v>482</v>
      </c>
      <c r="F17" s="83">
        <f>IF(E17&gt;0,(D17*100/E17)-100," ")</f>
        <v>-42.738589211618255</v>
      </c>
      <c r="G17" s="84">
        <f>I17/$I$53*100</f>
        <v>1.9498115364116788</v>
      </c>
      <c r="H17" s="85">
        <f>J17/$J$53*100</f>
        <v>2.1406931895527768</v>
      </c>
      <c r="I17" s="86">
        <v>6073</v>
      </c>
      <c r="J17" s="82">
        <v>6416</v>
      </c>
      <c r="K17" s="88">
        <f>IF(J17&gt;0,(I17*100/J17)-100," ")</f>
        <v>-5.3460099750623442</v>
      </c>
    </row>
    <row r="18" spans="1:11" ht="14.5" x14ac:dyDescent="0.35">
      <c r="A18" s="139" t="s">
        <v>11</v>
      </c>
      <c r="B18" s="133">
        <f>D18/$D$53*100</f>
        <v>1.7257717157214647</v>
      </c>
      <c r="C18" s="134">
        <f>E18/$E$53*100</f>
        <v>2.0952104288463635</v>
      </c>
      <c r="D18" s="135">
        <f>I18-Nov.!I18</f>
        <v>601</v>
      </c>
      <c r="E18" s="136">
        <f>J18-Nov.!J18</f>
        <v>577</v>
      </c>
      <c r="F18" s="137">
        <f>IF(E18&gt;0,(D18*100/E18)-100," ")</f>
        <v>4.1594454072790228</v>
      </c>
      <c r="G18" s="138">
        <f>I18/$I$53*100</f>
        <v>2.5668933366723814</v>
      </c>
      <c r="H18" s="134">
        <f>J18/$J$53*100</f>
        <v>2.769621908740274</v>
      </c>
      <c r="I18" s="139">
        <v>7995</v>
      </c>
      <c r="J18" s="136">
        <v>8301</v>
      </c>
      <c r="K18" s="141">
        <f>IF(J18&gt;0,(I18*100/J18)-100," ")</f>
        <v>-3.6863028550776988</v>
      </c>
    </row>
    <row r="19" spans="1:11" ht="14.5" x14ac:dyDescent="0.35">
      <c r="A19" s="79" t="s">
        <v>68</v>
      </c>
      <c r="B19" s="90">
        <f>D19/$D$53*100</f>
        <v>7.1787508973438621E-2</v>
      </c>
      <c r="C19" s="85">
        <f>E19/$E$53*100</f>
        <v>0.23239769054795018</v>
      </c>
      <c r="D19" s="81">
        <f>I19-Nov.!I19</f>
        <v>25</v>
      </c>
      <c r="E19" s="82">
        <f>J19-Nov.!J19</f>
        <v>64</v>
      </c>
      <c r="F19" s="83">
        <f>IF(E19&gt;0,(D19*100/E19)-100," ")</f>
        <v>-60.9375</v>
      </c>
      <c r="G19" s="84">
        <f>I19/$I$53*100</f>
        <v>0.1781895937277263</v>
      </c>
      <c r="H19" s="85">
        <f>J19/$J$53*100</f>
        <v>0.24923594335971386</v>
      </c>
      <c r="I19" s="86">
        <v>555</v>
      </c>
      <c r="J19" s="82">
        <v>747</v>
      </c>
      <c r="K19" s="88">
        <f>IF(J19&gt;0,(I19*100/J19)-100," ")</f>
        <v>-25.702811244979927</v>
      </c>
    </row>
    <row r="20" spans="1:11" ht="14.5" x14ac:dyDescent="0.35">
      <c r="A20" s="132" t="s">
        <v>12</v>
      </c>
      <c r="B20" s="133">
        <f>D20/$D$53*100</f>
        <v>1.9210337401292175</v>
      </c>
      <c r="C20" s="134">
        <f>E20/$E$53*100</f>
        <v>1.9608555139983295</v>
      </c>
      <c r="D20" s="135">
        <f>I20-Nov.!I20</f>
        <v>669</v>
      </c>
      <c r="E20" s="136">
        <f>J20-Nov.!J20</f>
        <v>540</v>
      </c>
      <c r="F20" s="137">
        <f>IF(E20&gt;0,(D20*100/E20)-100," ")</f>
        <v>23.888888888888886</v>
      </c>
      <c r="G20" s="138">
        <f>I20/$I$53*100</f>
        <v>2.6927497704404333</v>
      </c>
      <c r="H20" s="134">
        <f>J20/$J$53*100</f>
        <v>3.0595630530235289</v>
      </c>
      <c r="I20" s="139">
        <v>8387</v>
      </c>
      <c r="J20" s="136">
        <v>9170</v>
      </c>
      <c r="K20" s="141">
        <f>IF(J20&gt;0,(I20*100/J20)-100," ")</f>
        <v>-8.5387131952017512</v>
      </c>
    </row>
    <row r="21" spans="1:11" ht="14.5" x14ac:dyDescent="0.35">
      <c r="A21" s="109" t="s">
        <v>13</v>
      </c>
      <c r="B21" s="90">
        <f>D21/$D$53*100</f>
        <v>4.4680545585068199</v>
      </c>
      <c r="C21" s="85">
        <f>E21/$E$53*100</f>
        <v>4.4954428265369115</v>
      </c>
      <c r="D21" s="81">
        <f>I21-Nov.!I21</f>
        <v>1556</v>
      </c>
      <c r="E21" s="82">
        <f>J21-Nov.!J21</f>
        <v>1238</v>
      </c>
      <c r="F21" s="83">
        <f>IF(E21&gt;0,(D21*100/E21)-100," ")</f>
        <v>25.686591276252017</v>
      </c>
      <c r="G21" s="84">
        <f>I21/$I$53*100</f>
        <v>4.543031984229418</v>
      </c>
      <c r="H21" s="85">
        <f>J21/$J$53*100</f>
        <v>5.0664629182292575</v>
      </c>
      <c r="I21" s="86">
        <v>14150</v>
      </c>
      <c r="J21" s="82">
        <v>15185</v>
      </c>
      <c r="K21" s="88">
        <f>IF(J21&gt;0,(I21*100/J21)-100," ")</f>
        <v>-6.8159367797168215</v>
      </c>
    </row>
    <row r="22" spans="1:11" ht="14.5" x14ac:dyDescent="0.35">
      <c r="A22" s="132" t="s">
        <v>14</v>
      </c>
      <c r="B22" s="133">
        <f>D22/$D$53*100</f>
        <v>2.1651112706389091</v>
      </c>
      <c r="C22" s="134">
        <f>E22/$E$53*100</f>
        <v>1.3108682232470314</v>
      </c>
      <c r="D22" s="135">
        <f>I22-Nov.!I22</f>
        <v>754</v>
      </c>
      <c r="E22" s="136">
        <f>J22-Nov.!J22</f>
        <v>361</v>
      </c>
      <c r="F22" s="137">
        <f>IF(E22&gt;0,(D22*100/E22)-100," ")</f>
        <v>108.86426592797784</v>
      </c>
      <c r="G22" s="138">
        <f>I22/$I$53*100</f>
        <v>1.3041551886883318</v>
      </c>
      <c r="H22" s="134">
        <f>J22/$J$53*100</f>
        <v>1.2351692935979395</v>
      </c>
      <c r="I22" s="139">
        <v>4062</v>
      </c>
      <c r="J22" s="136">
        <v>3702</v>
      </c>
      <c r="K22" s="141">
        <f>IF(J22&gt;0,(I22*100/J22)-100," ")</f>
        <v>9.7244732576985484</v>
      </c>
    </row>
    <row r="23" spans="1:11" ht="14.5" x14ac:dyDescent="0.35">
      <c r="A23" s="86" t="s">
        <v>15</v>
      </c>
      <c r="B23" s="90">
        <f>D23/$D$53*100</f>
        <v>3.1500358937544868</v>
      </c>
      <c r="C23" s="85">
        <f>E23/$E$53*100</f>
        <v>2.6217364464940629</v>
      </c>
      <c r="D23" s="81">
        <f>I23-Nov.!I23</f>
        <v>1097</v>
      </c>
      <c r="E23" s="82">
        <f>J23-Nov.!J23</f>
        <v>722</v>
      </c>
      <c r="F23" s="83">
        <f>IF(E23&gt;0,(D23*100/E23)-100," ")</f>
        <v>51.93905817174516</v>
      </c>
      <c r="G23" s="84">
        <f>I23/$I$53*100</f>
        <v>2.7890684697527179</v>
      </c>
      <c r="H23" s="85">
        <f>J23/$J$53*100</f>
        <v>2.7372579375141801</v>
      </c>
      <c r="I23" s="86">
        <v>8687</v>
      </c>
      <c r="J23" s="82">
        <v>8204</v>
      </c>
      <c r="K23" s="88">
        <f>IF(J23&gt;0,(I23*100/J23)-100," ")</f>
        <v>5.8873720136518841</v>
      </c>
    </row>
    <row r="24" spans="1:11" ht="14.5" x14ac:dyDescent="0.35">
      <c r="A24" s="132" t="s">
        <v>37</v>
      </c>
      <c r="B24" s="133">
        <f>D24/$D$53*100</f>
        <v>2.8715003589375451E-2</v>
      </c>
      <c r="C24" s="134">
        <f>E24/$E$53*100</f>
        <v>3.9943353062928934E-2</v>
      </c>
      <c r="D24" s="135">
        <f>I24-Nov.!I24</f>
        <v>10</v>
      </c>
      <c r="E24" s="136">
        <f>J24-Nov.!J24</f>
        <v>11</v>
      </c>
      <c r="F24" s="137">
        <f>IF(E24&gt;0,(D24*100/E24)-100," ")</f>
        <v>-9.0909090909090935</v>
      </c>
      <c r="G24" s="138">
        <f>I24/$I$53*100</f>
        <v>4.0453853711159483E-2</v>
      </c>
      <c r="H24" s="134">
        <f>J24/$J$53*100</f>
        <v>4.2707096050928213E-2</v>
      </c>
      <c r="I24" s="139">
        <v>126</v>
      </c>
      <c r="J24" s="136">
        <v>128</v>
      </c>
      <c r="K24" s="141">
        <f>IF(J24&gt;0,(I24*100/J24)-100," ")</f>
        <v>-1.5625</v>
      </c>
    </row>
    <row r="25" spans="1:11" ht="14.5" x14ac:dyDescent="0.35">
      <c r="A25" s="86" t="s">
        <v>40</v>
      </c>
      <c r="B25" s="90">
        <f>D25/$D$53*100</f>
        <v>0.64321608040201006</v>
      </c>
      <c r="C25" s="85">
        <f>E25/$E$53*100</f>
        <v>0.7589237081956498</v>
      </c>
      <c r="D25" s="81">
        <f>I25-Nov.!I25</f>
        <v>224</v>
      </c>
      <c r="E25" s="82">
        <f>J25-Nov.!J25</f>
        <v>209</v>
      </c>
      <c r="F25" s="83">
        <f>IF(E25&gt;0,(D25*100/E25)-100," ")</f>
        <v>7.1770334928229715</v>
      </c>
      <c r="G25" s="84">
        <f>I25/$I$53*100</f>
        <v>0.71275837491090521</v>
      </c>
      <c r="H25" s="85">
        <f>J25/$J$53*100</f>
        <v>0.65328510990404254</v>
      </c>
      <c r="I25" s="86">
        <v>2220</v>
      </c>
      <c r="J25" s="82">
        <v>1958</v>
      </c>
      <c r="K25" s="88">
        <f>IF(J25&gt;0,(I25*100/J25)-100," ")</f>
        <v>13.381001021450459</v>
      </c>
    </row>
    <row r="26" spans="1:11" ht="14.5" x14ac:dyDescent="0.35">
      <c r="A26" s="139" t="s">
        <v>16</v>
      </c>
      <c r="B26" s="133">
        <f>D26/$D$53*100</f>
        <v>1.3898061737257716</v>
      </c>
      <c r="C26" s="134">
        <f>E26/$E$53*100</f>
        <v>1.4016485711173245</v>
      </c>
      <c r="D26" s="135">
        <f>I26-Nov.!I26</f>
        <v>484</v>
      </c>
      <c r="E26" s="136">
        <f>J26-Nov.!J26</f>
        <v>386</v>
      </c>
      <c r="F26" s="137">
        <f>IF(E26&gt;0,(D26*100/E26)-100," ")</f>
        <v>25.388601036269435</v>
      </c>
      <c r="G26" s="138">
        <f>I26/$I$53*100</f>
        <v>1.6509025062125562</v>
      </c>
      <c r="H26" s="134">
        <f>J26/$J$53*100</f>
        <v>1.6158630169894166</v>
      </c>
      <c r="I26" s="139">
        <v>5142</v>
      </c>
      <c r="J26" s="136">
        <v>4843</v>
      </c>
      <c r="K26" s="141">
        <f>IF(J26&gt;0,(I26*100/J26)-100," ")</f>
        <v>6.1738591781953289</v>
      </c>
    </row>
    <row r="27" spans="1:11" ht="14.5" x14ac:dyDescent="0.35">
      <c r="A27" s="86" t="s">
        <v>17</v>
      </c>
      <c r="B27" s="90">
        <f>D27/$D$53*100</f>
        <v>1.1916726489590812</v>
      </c>
      <c r="C27" s="85">
        <f>E27/$E$53*100</f>
        <v>1.5759468390282871</v>
      </c>
      <c r="D27" s="81">
        <f>I27-Nov.!I27</f>
        <v>415</v>
      </c>
      <c r="E27" s="82">
        <f>J27-Nov.!J27</f>
        <v>434</v>
      </c>
      <c r="F27" s="83">
        <f>IF(E27&gt;0,(D27*100/E27)-100," ")</f>
        <v>-4.3778801843318007</v>
      </c>
      <c r="G27" s="84">
        <f>I27/$I$53*100</f>
        <v>1.4486332376567588</v>
      </c>
      <c r="H27" s="85">
        <f>J27/$J$53*100</f>
        <v>1.6278743877537403</v>
      </c>
      <c r="I27" s="86">
        <v>4512</v>
      </c>
      <c r="J27" s="82">
        <v>4879</v>
      </c>
      <c r="K27" s="88">
        <f>IF(J27&gt;0,(I27*100/J27)-100," ")</f>
        <v>-7.5220332035253108</v>
      </c>
    </row>
    <row r="28" spans="1:11" ht="14.5" x14ac:dyDescent="0.35">
      <c r="A28" s="139" t="s">
        <v>66</v>
      </c>
      <c r="B28" s="133">
        <f>D28/$D$53*100</f>
        <v>1.412778176597272</v>
      </c>
      <c r="C28" s="134">
        <f>E28/$E$53*100</f>
        <v>2.0843167871019279</v>
      </c>
      <c r="D28" s="135">
        <f>I28-Nov.!I28</f>
        <v>492</v>
      </c>
      <c r="E28" s="136">
        <f>J28-Nov.!J28</f>
        <v>574</v>
      </c>
      <c r="F28" s="137">
        <f>IF(E28&gt;0,(D28*100/E28)-100," ")</f>
        <v>-14.285714285714292</v>
      </c>
      <c r="G28" s="138">
        <f>I28/$I$53*100</f>
        <v>1.2794333891981788</v>
      </c>
      <c r="H28" s="134">
        <f>J28/$J$53*100</f>
        <v>1.2708697567030123</v>
      </c>
      <c r="I28" s="139">
        <v>3985</v>
      </c>
      <c r="J28" s="136">
        <v>3809</v>
      </c>
      <c r="K28" s="141">
        <f>IF(J28&gt;0,(I28*100/J28)-100," ")</f>
        <v>4.6206353373588911</v>
      </c>
    </row>
    <row r="29" spans="1:11" ht="14.5" x14ac:dyDescent="0.35">
      <c r="A29" s="79" t="s">
        <v>18</v>
      </c>
      <c r="B29" s="90">
        <f>D29/$D$53*100</f>
        <v>0.42498205312275666</v>
      </c>
      <c r="C29" s="85">
        <f>E29/$E$53*100</f>
        <v>0.40669595845891282</v>
      </c>
      <c r="D29" s="81">
        <f>I29-Nov.!I29</f>
        <v>148</v>
      </c>
      <c r="E29" s="82">
        <f>J29-Nov.!J29</f>
        <v>112</v>
      </c>
      <c r="F29" s="83">
        <f>IF(E29&gt;0,(D29*100/E29)-100," ")</f>
        <v>32.142857142857139</v>
      </c>
      <c r="G29" s="84">
        <f>I29/$I$53*100</f>
        <v>0.30051434185432763</v>
      </c>
      <c r="H29" s="85">
        <f>J29/$J$53*100</f>
        <v>0.24489850391704146</v>
      </c>
      <c r="I29" s="86">
        <v>936</v>
      </c>
      <c r="J29" s="82">
        <v>734</v>
      </c>
      <c r="K29" s="88">
        <f>IF(J29&gt;0,(I29*100/J29)-100," ")</f>
        <v>27.520435967302447</v>
      </c>
    </row>
    <row r="30" spans="1:11" ht="14.5" x14ac:dyDescent="0.35">
      <c r="A30" s="132" t="s">
        <v>19</v>
      </c>
      <c r="B30" s="133">
        <f>D30/$D$53*100</f>
        <v>0.13496051687006461</v>
      </c>
      <c r="C30" s="134">
        <f>E30/$E$53*100</f>
        <v>0.16340462616652746</v>
      </c>
      <c r="D30" s="135">
        <f>I30-Nov.!I30</f>
        <v>47</v>
      </c>
      <c r="E30" s="136">
        <f>J30-Nov.!J30</f>
        <v>45</v>
      </c>
      <c r="F30" s="137">
        <f>IF(E30&gt;0,(D30*100/E30)-100," ")</f>
        <v>4.4444444444444429</v>
      </c>
      <c r="G30" s="138">
        <f>I30/$I$53*100</f>
        <v>0.12071943647139656</v>
      </c>
      <c r="H30" s="134">
        <f>J30/$J$53*100</f>
        <v>0.20018951273872601</v>
      </c>
      <c r="I30" s="139">
        <v>376</v>
      </c>
      <c r="J30" s="136">
        <v>600</v>
      </c>
      <c r="K30" s="141">
        <f>IF(J30&gt;0,(I30*100/J30)-100," ")</f>
        <v>-37.333333333333336</v>
      </c>
    </row>
    <row r="31" spans="1:11" ht="14.5" x14ac:dyDescent="0.35">
      <c r="A31" s="79" t="s">
        <v>20</v>
      </c>
      <c r="B31" s="90">
        <f>D31/$D$53*100</f>
        <v>1.9727207465900933</v>
      </c>
      <c r="C31" s="85">
        <f>E31/$E$53*100</f>
        <v>1.837394240894731</v>
      </c>
      <c r="D31" s="81">
        <f>I31-Nov.!I31</f>
        <v>687</v>
      </c>
      <c r="E31" s="82">
        <f>J31-Nov.!J31</f>
        <v>506</v>
      </c>
      <c r="F31" s="83">
        <f>IF(E31&gt;0,(D31*100/E31)-100," ")</f>
        <v>35.770750988142282</v>
      </c>
      <c r="G31" s="84">
        <f>I31/$I$53*100</f>
        <v>2.0987844580146788</v>
      </c>
      <c r="H31" s="85">
        <f>J31/$J$53*100</f>
        <v>2.0776334930400777</v>
      </c>
      <c r="I31" s="86">
        <v>6537</v>
      </c>
      <c r="J31" s="82">
        <v>6227</v>
      </c>
      <c r="K31" s="88">
        <f>IF(J31&gt;0,(I31*100/J31)-100," ")</f>
        <v>4.9783202184037236</v>
      </c>
    </row>
    <row r="32" spans="1:11" ht="14.5" x14ac:dyDescent="0.35">
      <c r="A32" s="142" t="s">
        <v>21</v>
      </c>
      <c r="B32" s="133">
        <f>D32/$D$53*100</f>
        <v>8.269921033740129</v>
      </c>
      <c r="C32" s="134">
        <f>E32/$E$53*100</f>
        <v>10.697556193035332</v>
      </c>
      <c r="D32" s="135">
        <f>I32-Nov.!I32</f>
        <v>2880</v>
      </c>
      <c r="E32" s="136">
        <f>J32-Nov.!J32</f>
        <v>2946</v>
      </c>
      <c r="F32" s="137">
        <f>IF(E32&gt;0,(D32*100/E32)-100," ")</f>
        <v>-2.240325865580445</v>
      </c>
      <c r="G32" s="138">
        <f>I32/$I$53*100</f>
        <v>8.5819961087245478</v>
      </c>
      <c r="H32" s="134">
        <f>J32/$J$53*100</f>
        <v>8.5617718106474126</v>
      </c>
      <c r="I32" s="139">
        <v>26730</v>
      </c>
      <c r="J32" s="136">
        <v>25661</v>
      </c>
      <c r="K32" s="141">
        <f>IF(J32&gt;0,(I32*100/J32)-100," ")</f>
        <v>4.1658547991114858</v>
      </c>
    </row>
    <row r="33" spans="1:11" ht="14.5" x14ac:dyDescent="0.35">
      <c r="A33" s="89" t="s">
        <v>67</v>
      </c>
      <c r="B33" s="90">
        <f>D33/$D$53*100</f>
        <v>1.4673366834170853</v>
      </c>
      <c r="C33" s="85">
        <f>E33/$E$53*100</f>
        <v>1.9318058026798357</v>
      </c>
      <c r="D33" s="81">
        <f>I33-Nov.!I33</f>
        <v>511</v>
      </c>
      <c r="E33" s="82">
        <f>J33-Nov.!J33</f>
        <v>532</v>
      </c>
      <c r="F33" s="83">
        <f>IF(E33&gt;0,(D33*100/E33)-100," ")</f>
        <v>-3.9473684210526301</v>
      </c>
      <c r="G33" s="84">
        <f>I33/$I$53*100</f>
        <v>1.584121541356039</v>
      </c>
      <c r="H33" s="85">
        <f>J33/$J$53*100</f>
        <v>1.9058041612726715</v>
      </c>
      <c r="I33" s="86">
        <v>4934</v>
      </c>
      <c r="J33" s="82">
        <v>5712</v>
      </c>
      <c r="K33" s="88">
        <f>IF(J33&gt;0,(I33*100/J33)-100," ")</f>
        <v>-13.620448179271705</v>
      </c>
    </row>
    <row r="34" spans="1:11" ht="14.5" x14ac:dyDescent="0.35">
      <c r="A34" s="132" t="s">
        <v>22</v>
      </c>
      <c r="B34" s="133">
        <f>D34/$D$53*100</f>
        <v>1.4845656855707106</v>
      </c>
      <c r="C34" s="134">
        <f>E34/$E$53*100</f>
        <v>1.7429826791096263</v>
      </c>
      <c r="D34" s="135">
        <f>I34-Nov.!I34</f>
        <v>517</v>
      </c>
      <c r="E34" s="136">
        <f>J34-Nov.!J34</f>
        <v>480</v>
      </c>
      <c r="F34" s="137">
        <f>IF(E34&gt;0,(D34*100/E34)-100," ")</f>
        <v>7.7083333333333286</v>
      </c>
      <c r="G34" s="138">
        <f>I34/$I$53*100</f>
        <v>1.3828154597933642</v>
      </c>
      <c r="H34" s="134">
        <f>J34/$J$53*100</f>
        <v>1.5177701557474408</v>
      </c>
      <c r="I34" s="139">
        <v>4307</v>
      </c>
      <c r="J34" s="136">
        <v>4549</v>
      </c>
      <c r="K34" s="141">
        <f>IF(J34&gt;0,(I34*100/J34)-100," ")</f>
        <v>-5.3198505165970573</v>
      </c>
    </row>
    <row r="35" spans="1:11" ht="14.5" x14ac:dyDescent="0.35">
      <c r="A35" s="79" t="s">
        <v>23</v>
      </c>
      <c r="B35" s="90">
        <f>D35/$D$53*100</f>
        <v>1.8176597272074662</v>
      </c>
      <c r="C35" s="85">
        <f>E35/$E$53*100</f>
        <v>1.2455063727804205</v>
      </c>
      <c r="D35" s="81">
        <f>I35-Nov.!I35</f>
        <v>633</v>
      </c>
      <c r="E35" s="82">
        <f>J35-Nov.!J35</f>
        <v>343</v>
      </c>
      <c r="F35" s="83">
        <f>IF(E35&gt;0,(D35*100/E35)-100," ")</f>
        <v>84.548104956268219</v>
      </c>
      <c r="G35" s="84">
        <f>I35/$I$53*100</f>
        <v>1.5587576172038038</v>
      </c>
      <c r="H35" s="85">
        <f>J35/$J$53*100</f>
        <v>1.5748241668779777</v>
      </c>
      <c r="I35" s="86">
        <v>4855</v>
      </c>
      <c r="J35" s="82">
        <v>4720</v>
      </c>
      <c r="K35" s="88">
        <f>IF(J35&gt;0,(I35*100/J35)-100," ")</f>
        <v>2.8601694915254257</v>
      </c>
    </row>
    <row r="36" spans="1:11" ht="14.5" x14ac:dyDescent="0.35">
      <c r="A36" s="132" t="s">
        <v>24</v>
      </c>
      <c r="B36" s="133">
        <f>D36/$D$53*100</f>
        <v>1.7200287150035896</v>
      </c>
      <c r="C36" s="134">
        <f>E36/$E$53*100</f>
        <v>4.266676349903773</v>
      </c>
      <c r="D36" s="135">
        <f>I36-Nov.!I36</f>
        <v>599</v>
      </c>
      <c r="E36" s="136">
        <f>J36-Nov.!J36</f>
        <v>1175</v>
      </c>
      <c r="F36" s="137">
        <f>IF(E36&gt;0,(D36*100/E36)-100," ")</f>
        <v>-49.021276595744681</v>
      </c>
      <c r="G36" s="138">
        <f>I36/$I$53*100</f>
        <v>3.1627850230843815</v>
      </c>
      <c r="H36" s="134">
        <f>J36/$J$53*100</f>
        <v>3.9814357591853624</v>
      </c>
      <c r="I36" s="139">
        <v>9851</v>
      </c>
      <c r="J36" s="136">
        <v>11933</v>
      </c>
      <c r="K36" s="141">
        <f>IF(J36&gt;0,(I36*100/J36)-100," ")</f>
        <v>-17.447414732255098</v>
      </c>
    </row>
    <row r="37" spans="1:11" ht="14.5" x14ac:dyDescent="0.35">
      <c r="A37" s="79" t="s">
        <v>25</v>
      </c>
      <c r="B37" s="90">
        <f>D37/$D$53*100</f>
        <v>1.6568557071069634</v>
      </c>
      <c r="C37" s="85">
        <f>E37/$E$53*100</f>
        <v>3.217255528523185</v>
      </c>
      <c r="D37" s="81">
        <f>I37-Nov.!I37</f>
        <v>577</v>
      </c>
      <c r="E37" s="82">
        <f>J37-Nov.!J37</f>
        <v>886</v>
      </c>
      <c r="F37" s="83">
        <f>IF(E37&gt;0,(D37*100/E37)-100," ")</f>
        <v>-34.875846501128663</v>
      </c>
      <c r="G37" s="84">
        <f>I37/$I$53*100</f>
        <v>2.7672362312419332</v>
      </c>
      <c r="H37" s="85">
        <f>J37/$J$53*100</f>
        <v>3.2404009128641782</v>
      </c>
      <c r="I37" s="86">
        <v>8619</v>
      </c>
      <c r="J37" s="82">
        <v>9712</v>
      </c>
      <c r="K37" s="88">
        <f>IF(J37&gt;0,(I37*100/J37)-100," ")</f>
        <v>-11.254118616144979</v>
      </c>
    </row>
    <row r="38" spans="1:11" ht="14.5" x14ac:dyDescent="0.35">
      <c r="A38" s="142" t="s">
        <v>26</v>
      </c>
      <c r="B38" s="133">
        <f>D38/$D$53*100</f>
        <v>1.2002871500358938</v>
      </c>
      <c r="C38" s="134">
        <f>E38/$E$53*100</f>
        <v>0.75529249428083811</v>
      </c>
      <c r="D38" s="135">
        <f>I38-Nov.!I38</f>
        <v>418</v>
      </c>
      <c r="E38" s="136">
        <f>J38-Nov.!J38</f>
        <v>208</v>
      </c>
      <c r="F38" s="137">
        <f>IF(E38&gt;0,(D38*100/E38)-100," ")</f>
        <v>100.96153846153845</v>
      </c>
      <c r="G38" s="138">
        <f>I38/$I$53*100</f>
        <v>1.2393005978180605</v>
      </c>
      <c r="H38" s="134">
        <f>J38/$J$53*100</f>
        <v>1.1894593548559302</v>
      </c>
      <c r="I38" s="139">
        <v>3860</v>
      </c>
      <c r="J38" s="136">
        <v>3565</v>
      </c>
      <c r="K38" s="141">
        <f>IF(J38&gt;0,(I38*100/J38)-100," ")</f>
        <v>8.2748948106591911</v>
      </c>
    </row>
    <row r="39" spans="1:11" ht="14.5" x14ac:dyDescent="0.35">
      <c r="A39" s="79" t="s">
        <v>27</v>
      </c>
      <c r="B39" s="90">
        <f>D39/$D$53*100</f>
        <v>4.0086145010768126</v>
      </c>
      <c r="C39" s="85">
        <f>E39/$E$53*100</f>
        <v>3.2680925233305493</v>
      </c>
      <c r="D39" s="81">
        <f>I39-Nov.!I39</f>
        <v>1396</v>
      </c>
      <c r="E39" s="82">
        <f>J39-Nov.!J39</f>
        <v>900</v>
      </c>
      <c r="F39" s="83">
        <f>IF(E39&gt;0,(D39*100/E39)-100," ")</f>
        <v>55.111111111111114</v>
      </c>
      <c r="G39" s="84">
        <f>I39/$I$53*100</f>
        <v>3.7622083951378325</v>
      </c>
      <c r="H39" s="85">
        <f>J39/$J$53*100</f>
        <v>4.2470205127520719</v>
      </c>
      <c r="I39" s="86">
        <v>11718</v>
      </c>
      <c r="J39" s="82">
        <v>12729</v>
      </c>
      <c r="K39" s="88">
        <f>IF(J39&gt;0,(I39*100/J39)-100," ")</f>
        <v>-7.9424935187367396</v>
      </c>
    </row>
    <row r="40" spans="1:11" ht="14.5" x14ac:dyDescent="0.35">
      <c r="A40" s="139" t="s">
        <v>28</v>
      </c>
      <c r="B40" s="133">
        <f>D40/$D$53*100</f>
        <v>4.3043790380473794</v>
      </c>
      <c r="C40" s="134">
        <f>E40/$E$53*100</f>
        <v>3.3552416572860309</v>
      </c>
      <c r="D40" s="135">
        <f>I40-Nov.!I40</f>
        <v>1499</v>
      </c>
      <c r="E40" s="136">
        <f>J40-Nov.!J40</f>
        <v>924</v>
      </c>
      <c r="F40" s="137">
        <f>IF(E40&gt;0,(D40*100/E40)-100," ")</f>
        <v>62.229437229437224</v>
      </c>
      <c r="G40" s="138">
        <f>I40/$I$53*100</f>
        <v>4.615913133375714</v>
      </c>
      <c r="H40" s="134">
        <f>J40/$J$53*100</f>
        <v>3.8262888868128493</v>
      </c>
      <c r="I40" s="139">
        <v>14377</v>
      </c>
      <c r="J40" s="136">
        <v>11468</v>
      </c>
      <c r="K40" s="141">
        <f>IF(J40&gt;0,(I40*100/J40)-100," ")</f>
        <v>25.366236484129757</v>
      </c>
    </row>
    <row r="41" spans="1:11" ht="14.5" x14ac:dyDescent="0.35">
      <c r="A41" s="86" t="s">
        <v>69</v>
      </c>
      <c r="B41" s="90">
        <f>D41/$D$53*100</f>
        <v>7.6898779612347452</v>
      </c>
      <c r="C41" s="85">
        <f>E41/$E$53*100</f>
        <v>7.0917607756272929</v>
      </c>
      <c r="D41" s="81">
        <f>I41-Nov.!I41</f>
        <v>2678</v>
      </c>
      <c r="E41" s="82">
        <f>J41-Nov.!J41</f>
        <v>1953</v>
      </c>
      <c r="F41" s="83">
        <f>IF(E41&gt;0,(D41*100/E41)-100," ")</f>
        <v>37.122375832053251</v>
      </c>
      <c r="G41" s="84">
        <f>I41/$I$53*100</f>
        <v>7.7385653650799764</v>
      </c>
      <c r="H41" s="85">
        <f>J41/$J$53*100</f>
        <v>6.3927184401233168</v>
      </c>
      <c r="I41" s="86">
        <v>24103</v>
      </c>
      <c r="J41" s="82">
        <v>19160</v>
      </c>
      <c r="K41" s="88">
        <f>IF(J41&gt;0,(I41*100/J41)-100," ")</f>
        <v>25.798538622129442</v>
      </c>
    </row>
    <row r="42" spans="1:11" ht="14.5" x14ac:dyDescent="0.35">
      <c r="A42" s="139" t="s">
        <v>29</v>
      </c>
      <c r="B42" s="133">
        <f>D42/$D$53*100</f>
        <v>0.20674802584350324</v>
      </c>
      <c r="C42" s="134">
        <f>E42/$E$53*100</f>
        <v>0.54468208722175826</v>
      </c>
      <c r="D42" s="135">
        <f>I42-Nov.!I42</f>
        <v>72</v>
      </c>
      <c r="E42" s="136">
        <f>J42-Nov.!J42</f>
        <v>150</v>
      </c>
      <c r="F42" s="137">
        <f>IF(E42&gt;0,(D42*100/E42)-100," ")</f>
        <v>-52</v>
      </c>
      <c r="G42" s="138">
        <f>I42/$I$53*100</f>
        <v>0.55800633134916811</v>
      </c>
      <c r="H42" s="134">
        <f>J42/$J$53*100</f>
        <v>0.67563960549320023</v>
      </c>
      <c r="I42" s="135">
        <v>1738</v>
      </c>
      <c r="J42" s="136">
        <v>2025</v>
      </c>
      <c r="K42" s="141">
        <f>IF(J42&gt;0,(I42*100/J42)-100," ")</f>
        <v>-14.172839506172835</v>
      </c>
    </row>
    <row r="43" spans="1:11" ht="14.5" x14ac:dyDescent="0.35">
      <c r="A43" s="79" t="s">
        <v>70</v>
      </c>
      <c r="B43" s="90">
        <f>D43/$D$53*100</f>
        <v>0.71213208901651115</v>
      </c>
      <c r="C43" s="85">
        <f>E43/$E$53*100</f>
        <v>0.23966011837757364</v>
      </c>
      <c r="D43" s="81">
        <f>I43-Nov.!I43</f>
        <v>248</v>
      </c>
      <c r="E43" s="82">
        <f>J43-Nov.!J43</f>
        <v>66</v>
      </c>
      <c r="F43" s="83">
        <f>IF(E43&gt;0,(D43*100/E43)-100," ")</f>
        <v>275.75757575757575</v>
      </c>
      <c r="G43" s="84">
        <f>I43/$I$53*100</f>
        <v>0.25396030385339008</v>
      </c>
      <c r="H43" s="85">
        <f>J43/$J$53*100</f>
        <v>0.25791082224505868</v>
      </c>
      <c r="I43" s="86">
        <v>791</v>
      </c>
      <c r="J43" s="82">
        <v>773</v>
      </c>
      <c r="K43" s="88">
        <f>IF(J43&gt;0,(I43*100/J43)-100," ")</f>
        <v>2.3285899094437212</v>
      </c>
    </row>
    <row r="44" spans="1:11" ht="14.5" x14ac:dyDescent="0.35">
      <c r="A44" s="132" t="s">
        <v>30</v>
      </c>
      <c r="B44" s="133">
        <f>D44/$D$53*100</f>
        <v>2.7623833452979181</v>
      </c>
      <c r="C44" s="134">
        <f>E44/$E$53*100</f>
        <v>1.4016485711173245</v>
      </c>
      <c r="D44" s="135">
        <f>I44-Nov.!I44</f>
        <v>962</v>
      </c>
      <c r="E44" s="136">
        <f>J44-Nov.!J44</f>
        <v>386</v>
      </c>
      <c r="F44" s="137">
        <f>IF(E44&gt;0,(D44*100/E44)-100," ")</f>
        <v>149.22279792746113</v>
      </c>
      <c r="G44" s="138">
        <f>I44/$I$53*100</f>
        <v>1.291633757777735</v>
      </c>
      <c r="H44" s="134">
        <f>J44/$J$53*100</f>
        <v>1.5618118485499606</v>
      </c>
      <c r="I44" s="139">
        <v>4023</v>
      </c>
      <c r="J44" s="136">
        <v>4681</v>
      </c>
      <c r="K44" s="141">
        <f>IF(J44&gt;0,(I44*100/J44)-100," ")</f>
        <v>-14.056825464644305</v>
      </c>
    </row>
    <row r="45" spans="1:11" ht="14.5" x14ac:dyDescent="0.35">
      <c r="A45" s="79" t="s">
        <v>31</v>
      </c>
      <c r="B45" s="90">
        <f>D45/$D$53*100</f>
        <v>3.6984924623115574</v>
      </c>
      <c r="C45" s="85">
        <f>E45/$E$53*100</f>
        <v>2.3929699698609244</v>
      </c>
      <c r="D45" s="81">
        <f>I45-Nov.!I45</f>
        <v>1288</v>
      </c>
      <c r="E45" s="82">
        <f>J45-Nov.!J45</f>
        <v>659</v>
      </c>
      <c r="F45" s="83">
        <f>IF(E45&gt;0,(D45*100/E45)-100," ")</f>
        <v>95.447647951441581</v>
      </c>
      <c r="G45" s="84">
        <f>I45/$I$53*100</f>
        <v>2.7052712013510303</v>
      </c>
      <c r="H45" s="85">
        <f>J45/$J$53*100</f>
        <v>2.5600902187404078</v>
      </c>
      <c r="I45" s="86">
        <v>8426</v>
      </c>
      <c r="J45" s="82">
        <v>7673</v>
      </c>
      <c r="K45" s="88">
        <f>IF(J45&gt;0,(I45*100/J45)-100," ")</f>
        <v>9.8136322168643346</v>
      </c>
    </row>
    <row r="46" spans="1:11" ht="14.5" x14ac:dyDescent="0.35">
      <c r="A46" s="132" t="s">
        <v>41</v>
      </c>
      <c r="B46" s="133">
        <f>D46/$D$53*100</f>
        <v>3.7961234745154346</v>
      </c>
      <c r="C46" s="134">
        <f>E46/$E$53*100</f>
        <v>0.70808671338828577</v>
      </c>
      <c r="D46" s="135">
        <f>I46-Nov.!I46</f>
        <v>1322</v>
      </c>
      <c r="E46" s="136">
        <f>J46-Nov.!J46</f>
        <v>195</v>
      </c>
      <c r="F46" s="137">
        <f>IF(E46&gt;0,(D46*100/E46)-100," ")</f>
        <v>577.9487179487179</v>
      </c>
      <c r="G46" s="138">
        <f>I46/$I$53*100</f>
        <v>1.9459587884391876</v>
      </c>
      <c r="H46" s="134">
        <f>J46/$J$53*100</f>
        <v>0.48812876189459353</v>
      </c>
      <c r="I46" s="139">
        <v>6061</v>
      </c>
      <c r="J46" s="136">
        <v>1463</v>
      </c>
      <c r="K46" s="141">
        <f>IF(J46&gt;0,(I46*100/J46)-100," ")</f>
        <v>314.28571428571428</v>
      </c>
    </row>
    <row r="47" spans="1:11" ht="14.5" x14ac:dyDescent="0.35">
      <c r="A47" s="79" t="s">
        <v>32</v>
      </c>
      <c r="B47" s="90">
        <f>D47/$D$53*100</f>
        <v>3.4429289303661159</v>
      </c>
      <c r="C47" s="85">
        <f>E47/$E$53*100</f>
        <v>2.3058208359054433</v>
      </c>
      <c r="D47" s="81">
        <f>I47-Nov.!I47</f>
        <v>1199</v>
      </c>
      <c r="E47" s="82">
        <f>J47-Nov.!J47</f>
        <v>635</v>
      </c>
      <c r="F47" s="83">
        <f>IF(E47&gt;0,(D47*100/E47)-100," ")</f>
        <v>88.818897637795288</v>
      </c>
      <c r="G47" s="84">
        <f>I47/$I$53*100</f>
        <v>3.5490230073266424</v>
      </c>
      <c r="H47" s="85">
        <f>J47/$J$53*100</f>
        <v>3.172336478533011</v>
      </c>
      <c r="I47" s="86">
        <v>11054</v>
      </c>
      <c r="J47" s="82">
        <v>9508</v>
      </c>
      <c r="K47" s="88">
        <f>IF(J47&gt;0,(I47*100/J47)-100," ")</f>
        <v>16.259991586032811</v>
      </c>
    </row>
    <row r="48" spans="1:11" ht="14.5" x14ac:dyDescent="0.35">
      <c r="A48" s="142" t="s">
        <v>33</v>
      </c>
      <c r="B48" s="133">
        <f>D48/$D$53*100</f>
        <v>11.164393395549174</v>
      </c>
      <c r="C48" s="134">
        <f>E48/$E$53*100</f>
        <v>11.449217473401358</v>
      </c>
      <c r="D48" s="135">
        <f>I48-Nov.!I48</f>
        <v>3888</v>
      </c>
      <c r="E48" s="136">
        <f>J48-Nov.!J48</f>
        <v>3153</v>
      </c>
      <c r="F48" s="137">
        <f>IF(E48&gt;0,(D48*100/E48)-100," ")</f>
        <v>23.311132254995243</v>
      </c>
      <c r="G48" s="138">
        <f>I48/$I$53*100</f>
        <v>11.058991992705463</v>
      </c>
      <c r="H48" s="134">
        <f>J48/$J$53*100</f>
        <v>10.993407092047137</v>
      </c>
      <c r="I48" s="139">
        <v>34445</v>
      </c>
      <c r="J48" s="136">
        <v>32949</v>
      </c>
      <c r="K48" s="141">
        <f>IF(J48&gt;0,(I48*100/J48)-100," ")</f>
        <v>4.5403502382469867</v>
      </c>
    </row>
    <row r="49" spans="1:11" ht="14.5" x14ac:dyDescent="0.35">
      <c r="A49" s="79" t="s">
        <v>34</v>
      </c>
      <c r="B49" s="90">
        <f>D49/$D$53*100</f>
        <v>2.72505384063173</v>
      </c>
      <c r="C49" s="85">
        <f>E49/$E$53*100</f>
        <v>2.9194959875086242</v>
      </c>
      <c r="D49" s="81">
        <f>I49-Nov.!I49</f>
        <v>949</v>
      </c>
      <c r="E49" s="82">
        <f>J49-Nov.!J49</f>
        <v>804</v>
      </c>
      <c r="F49" s="83">
        <f>IF(E49&gt;0,(D49*100/E49)-100," ")</f>
        <v>18.03482587064677</v>
      </c>
      <c r="G49" s="84">
        <f>I49/$I$53*100</f>
        <v>2.8439701283607199</v>
      </c>
      <c r="H49" s="85">
        <f>J49/$J$53*100</f>
        <v>2.7098987041065543</v>
      </c>
      <c r="I49" s="86">
        <v>8858</v>
      </c>
      <c r="J49" s="82">
        <v>8122</v>
      </c>
      <c r="K49" s="88">
        <f>IF(J49&gt;0,(I49*100/J49)-100," ")</f>
        <v>9.0618074365919767</v>
      </c>
    </row>
    <row r="50" spans="1:11" ht="3" customHeight="1" x14ac:dyDescent="0.35">
      <c r="A50" s="139"/>
      <c r="B50" s="133">
        <f>D50/$D$53*100</f>
        <v>0</v>
      </c>
      <c r="C50" s="134">
        <f>E50/$E$53*100</f>
        <v>0</v>
      </c>
      <c r="D50" s="135"/>
      <c r="E50" s="136"/>
      <c r="F50" s="137" t="str">
        <f>IF(E50&gt;0,(D50*100/E50)-100," ")</f>
        <v xml:space="preserve"> </v>
      </c>
      <c r="G50" s="138">
        <f>I50/$I$53*100</f>
        <v>0</v>
      </c>
      <c r="H50" s="134">
        <f>J50/$J$53*100</f>
        <v>0</v>
      </c>
      <c r="I50" s="139"/>
      <c r="J50" s="136"/>
      <c r="K50" s="141" t="str">
        <f>IF(J50&gt;0,(I50*100/J50)-100," ")</f>
        <v xml:space="preserve"> </v>
      </c>
    </row>
    <row r="51" spans="1:11" ht="14.25" customHeight="1" x14ac:dyDescent="0.35">
      <c r="A51" s="86" t="s">
        <v>35</v>
      </c>
      <c r="B51" s="90">
        <v>0.42498205312275666</v>
      </c>
      <c r="C51" s="85">
        <v>1.0348959657213406</v>
      </c>
      <c r="D51" s="81">
        <v>148</v>
      </c>
      <c r="E51" s="82">
        <v>285</v>
      </c>
      <c r="F51" s="83">
        <v>-48.070175438596493</v>
      </c>
      <c r="G51" s="84">
        <v>0.69060507406907978</v>
      </c>
      <c r="H51" s="85">
        <v>0.60557327603464617</v>
      </c>
      <c r="I51" s="86">
        <v>2151</v>
      </c>
      <c r="J51" s="82">
        <v>1815</v>
      </c>
      <c r="K51" s="88">
        <v>18.512396694214871</v>
      </c>
    </row>
    <row r="52" spans="1:11" ht="3" customHeight="1" x14ac:dyDescent="0.35">
      <c r="A52" s="143"/>
      <c r="B52" s="144">
        <f>SUM(D52/$D$53)</f>
        <v>0</v>
      </c>
      <c r="C52" s="145">
        <f>SUM(E52/$E$53)</f>
        <v>0</v>
      </c>
      <c r="D52" s="146"/>
      <c r="E52" s="147"/>
      <c r="F52" s="148"/>
      <c r="G52" s="149">
        <f>SUM(I52/$I$53)</f>
        <v>0</v>
      </c>
      <c r="H52" s="145">
        <f>SUM(J52/$J$53)</f>
        <v>0</v>
      </c>
      <c r="I52" s="150"/>
      <c r="J52" s="147"/>
      <c r="K52" s="152"/>
    </row>
    <row r="53" spans="1:11" ht="21.75" customHeight="1" x14ac:dyDescent="0.35">
      <c r="A53" s="153" t="s">
        <v>36</v>
      </c>
      <c r="B53" s="154">
        <f>SUM(B11:B51)</f>
        <v>100.00000000000001</v>
      </c>
      <c r="C53" s="155">
        <f>SUM(C11:C51)</f>
        <v>100</v>
      </c>
      <c r="D53" s="156">
        <f>SUM(D11:D52)</f>
        <v>34825</v>
      </c>
      <c r="E53" s="157">
        <f>SUM(E11:E52)</f>
        <v>27539</v>
      </c>
      <c r="F53" s="158">
        <f>100/E53*D53-100</f>
        <v>26.457024583318201</v>
      </c>
      <c r="G53" s="159">
        <f>SUM(G11:G51)</f>
        <v>99.999999999999972</v>
      </c>
      <c r="H53" s="155">
        <f>SUM(H11:H51)</f>
        <v>100</v>
      </c>
      <c r="I53" s="160">
        <f>SUM(I11:I52)</f>
        <v>311466</v>
      </c>
      <c r="J53" s="157">
        <f>SUM(J11:J52)</f>
        <v>299716</v>
      </c>
      <c r="K53" s="161">
        <f>100/J53*I53-100</f>
        <v>3.9203779578000564</v>
      </c>
    </row>
    <row r="54" spans="1:11" ht="3" customHeight="1" x14ac:dyDescent="0.3">
      <c r="A54" s="143"/>
      <c r="D54" s="146"/>
      <c r="E54" s="147"/>
      <c r="F54" s="148"/>
      <c r="G54" s="162"/>
      <c r="H54" s="162"/>
      <c r="I54" s="150"/>
      <c r="J54" s="147"/>
      <c r="K54" s="152"/>
    </row>
    <row r="55" spans="1:11" ht="14.5" x14ac:dyDescent="0.35">
      <c r="A55" s="91" t="s">
        <v>42</v>
      </c>
      <c r="B55" s="92">
        <f>D55/$D$53*100</f>
        <v>57.323761665470208</v>
      </c>
      <c r="C55" s="93">
        <f>E55/$E$53*100</f>
        <v>50.855150876938161</v>
      </c>
      <c r="D55" s="94">
        <f>I55-Nov.!I55</f>
        <v>19963</v>
      </c>
      <c r="E55" s="95">
        <f>J55-Nov.!J55</f>
        <v>14005</v>
      </c>
      <c r="F55" s="96">
        <f>100/E55*D55-100</f>
        <v>42.541949303820076</v>
      </c>
      <c r="G55" s="97">
        <f>I55/$I$53*100</f>
        <v>51.395015828372927</v>
      </c>
      <c r="H55" s="98">
        <f>J55/$J$53*100</f>
        <v>49.059109290127992</v>
      </c>
      <c r="I55" s="99">
        <v>160078</v>
      </c>
      <c r="J55" s="95">
        <v>147038</v>
      </c>
      <c r="K55" s="100">
        <f>100/J55*I55-100</f>
        <v>8.8684557733375016</v>
      </c>
    </row>
    <row r="56" spans="1:11" ht="14.5" x14ac:dyDescent="0.35">
      <c r="A56" s="164" t="s">
        <v>49</v>
      </c>
      <c r="B56" s="165">
        <f>D56/$D$53*100</f>
        <v>22.420674802584351</v>
      </c>
      <c r="C56" s="166">
        <f>E56/$E$53*100</f>
        <v>31.914739097280219</v>
      </c>
      <c r="D56" s="167">
        <f>I56-Nov.!I56</f>
        <v>7808</v>
      </c>
      <c r="E56" s="168">
        <f>J56-Nov.!J56</f>
        <v>8789</v>
      </c>
      <c r="F56" s="169">
        <f>100/E56*D56-100</f>
        <v>-11.161679371942199</v>
      </c>
      <c r="G56" s="170">
        <f>I56/$I$53*100</f>
        <v>25.470516846140512</v>
      </c>
      <c r="H56" s="171">
        <f>J56/$J$53*100</f>
        <v>30.046777616143284</v>
      </c>
      <c r="I56" s="172">
        <v>79332</v>
      </c>
      <c r="J56" s="168">
        <v>90055</v>
      </c>
      <c r="K56" s="174">
        <f>100/J56*I56-100</f>
        <v>-11.907167841874411</v>
      </c>
    </row>
    <row r="57" spans="1:11" ht="14.5" x14ac:dyDescent="0.35">
      <c r="A57" s="89" t="s">
        <v>43</v>
      </c>
      <c r="B57" s="101">
        <f>D57/$D$53*100</f>
        <v>10.799712849964106</v>
      </c>
      <c r="C57" s="102">
        <f>E57/$E$53*100</f>
        <v>5.7300555575728964</v>
      </c>
      <c r="D57" s="81">
        <f>I57-Nov.!I57</f>
        <v>3761</v>
      </c>
      <c r="E57" s="82">
        <f>J57-Nov.!J57</f>
        <v>1578</v>
      </c>
      <c r="F57" s="83">
        <f>100/E57*D57-100</f>
        <v>138.33967046894804</v>
      </c>
      <c r="G57" s="103">
        <f>I57/$I$53*100</f>
        <v>7.202070209910552</v>
      </c>
      <c r="H57" s="104">
        <f>J57/$J$53*100</f>
        <v>4.9296667511911272</v>
      </c>
      <c r="I57" s="86">
        <v>22432</v>
      </c>
      <c r="J57" s="82">
        <v>14775</v>
      </c>
      <c r="K57" s="88">
        <f>100/J57*I57-100</f>
        <v>51.824027072758042</v>
      </c>
    </row>
    <row r="58" spans="1:11" ht="14.5" x14ac:dyDescent="0.35">
      <c r="A58" s="142" t="s">
        <v>44</v>
      </c>
      <c r="B58" s="175">
        <f>D58/$D$53*100</f>
        <v>1.8722182340272793</v>
      </c>
      <c r="C58" s="176">
        <f>E58/$E$53*100</f>
        <v>0.7661861360252733</v>
      </c>
      <c r="D58" s="135">
        <f>I58-Nov.!I58</f>
        <v>652</v>
      </c>
      <c r="E58" s="136">
        <f>J58-Nov.!J58</f>
        <v>211</v>
      </c>
      <c r="F58" s="137">
        <f>100/E58*D58-100</f>
        <v>209.00473933649289</v>
      </c>
      <c r="G58" s="177">
        <f>I58/$I$53*100</f>
        <v>1.2325582888662006</v>
      </c>
      <c r="H58" s="178">
        <f>J58/$J$53*100</f>
        <v>0.28927384590745908</v>
      </c>
      <c r="I58" s="139">
        <v>3839</v>
      </c>
      <c r="J58" s="136">
        <v>867</v>
      </c>
      <c r="K58" s="141">
        <f>100/J58*I58-100</f>
        <v>342.79123414071512</v>
      </c>
    </row>
    <row r="59" spans="1:11" ht="14.5" x14ac:dyDescent="0.35">
      <c r="A59" s="89" t="s">
        <v>45</v>
      </c>
      <c r="B59" s="101">
        <f>D59/$D$53*100</f>
        <v>8.143575017946878</v>
      </c>
      <c r="C59" s="102">
        <f>E59/$E$53*100</f>
        <v>2.6979919387051092</v>
      </c>
      <c r="D59" s="81">
        <f>I59-Nov.!I59</f>
        <v>2836</v>
      </c>
      <c r="E59" s="82">
        <f>J59-Nov.!J59</f>
        <v>743</v>
      </c>
      <c r="F59" s="83">
        <f>100/E59*D59-100</f>
        <v>281.69582772543743</v>
      </c>
      <c r="G59" s="103">
        <f>I59/$I$53*100</f>
        <v>4.2267855881540841</v>
      </c>
      <c r="H59" s="104">
        <f>J59/$J$53*100</f>
        <v>1.704613700970252</v>
      </c>
      <c r="I59" s="86">
        <v>13165</v>
      </c>
      <c r="J59" s="82">
        <v>5109</v>
      </c>
      <c r="K59" s="88">
        <f>100/J59*I59-100</f>
        <v>157.68252104129965</v>
      </c>
    </row>
    <row r="60" spans="1:11" ht="14.5" x14ac:dyDescent="0.35">
      <c r="A60" s="142" t="s">
        <v>46</v>
      </c>
      <c r="B60" s="175">
        <f>D60/$D$53*100</f>
        <v>0.21249102656137833</v>
      </c>
      <c r="C60" s="176">
        <f>E60/$E$53*100</f>
        <v>8.7149133955481309E-2</v>
      </c>
      <c r="D60" s="135">
        <f>I60-Nov.!I60</f>
        <v>74</v>
      </c>
      <c r="E60" s="136">
        <f>J60-Nov.!J60</f>
        <v>24</v>
      </c>
      <c r="F60" s="137">
        <f>100/E60*D60-100</f>
        <v>208.33333333333337</v>
      </c>
      <c r="G60" s="177">
        <f>I60/$I$53*100</f>
        <v>0.40100685147014442</v>
      </c>
      <c r="H60" s="178">
        <f>J60/$J$53*100</f>
        <v>0.26792029788199495</v>
      </c>
      <c r="I60" s="139">
        <v>1249</v>
      </c>
      <c r="J60" s="136">
        <v>803</v>
      </c>
      <c r="K60" s="141">
        <f>100/J60*I60-100</f>
        <v>55.541718555417191</v>
      </c>
    </row>
    <row r="61" spans="1:11" ht="14.5" x14ac:dyDescent="0.35">
      <c r="A61" s="89" t="s">
        <v>47</v>
      </c>
      <c r="B61" s="101">
        <f>D61/$D$53*100</f>
        <v>0</v>
      </c>
      <c r="C61" s="102">
        <f>E61/$E$53*100</f>
        <v>1.0893641744435164E-2</v>
      </c>
      <c r="D61" s="81">
        <f>I61-Nov.!I61</f>
        <v>0</v>
      </c>
      <c r="E61" s="82">
        <f>J61-Nov.!J61</f>
        <v>3</v>
      </c>
      <c r="F61" s="83">
        <f>IF(E61&gt;0,100/E61*D61-100," ")</f>
        <v>-100</v>
      </c>
      <c r="G61" s="103">
        <f>I61/$I$53*100</f>
        <v>8.026558276023707E-3</v>
      </c>
      <c r="H61" s="104">
        <f>J61/$J$53*100</f>
        <v>9.675826449038423E-3</v>
      </c>
      <c r="I61" s="86">
        <v>25</v>
      </c>
      <c r="J61" s="82">
        <v>29</v>
      </c>
      <c r="K61" s="88">
        <f>IF(J61&gt;0,100/J61*I61-100," ")</f>
        <v>-13.793103448275872</v>
      </c>
    </row>
    <row r="62" spans="1:11" ht="14.5" x14ac:dyDescent="0.35">
      <c r="A62" s="164" t="s">
        <v>48</v>
      </c>
      <c r="B62" s="165">
        <f>D62/$D$53*100</f>
        <v>21.033740129217517</v>
      </c>
      <c r="C62" s="166">
        <f>E62/$E$53*100</f>
        <v>9.292276408003195</v>
      </c>
      <c r="D62" s="167">
        <f>I62-Nov.!I62</f>
        <v>7325</v>
      </c>
      <c r="E62" s="168">
        <f>J62-Nov.!J62</f>
        <v>2559</v>
      </c>
      <c r="F62" s="169">
        <f>100/E62*D62-100</f>
        <v>186.24462680734666</v>
      </c>
      <c r="G62" s="170">
        <f>I62/$I$53*100</f>
        <v>13.07173174600117</v>
      </c>
      <c r="H62" s="171">
        <f>J62/$J$53*100</f>
        <v>7.203819615903055</v>
      </c>
      <c r="I62" s="172">
        <v>40714</v>
      </c>
      <c r="J62" s="168">
        <v>21591</v>
      </c>
      <c r="K62" s="174">
        <f>100/J62*I62-100</f>
        <v>88.569311287110366</v>
      </c>
    </row>
    <row r="63" spans="1:11" ht="14.25" customHeight="1" x14ac:dyDescent="0.3">
      <c r="A63" s="73" t="s">
        <v>103</v>
      </c>
      <c r="B63" s="53"/>
      <c r="C63" s="53"/>
      <c r="D63" s="53"/>
      <c r="E63" s="53"/>
      <c r="F63" s="53"/>
      <c r="G63" s="53"/>
      <c r="H63" s="53"/>
      <c r="I63" s="44"/>
      <c r="J63" s="44"/>
      <c r="K63" s="45"/>
    </row>
  </sheetData>
  <mergeCells count="2">
    <mergeCell ref="B9:C9"/>
    <mergeCell ref="G9:H9"/>
  </mergeCells>
  <pageMargins left="0.59" right="0.12" top="0.43" bottom="0.43" header="0.43" footer="0.43"/>
  <pageSetup paperSize="9" scale="85" orientation="portrait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63"/>
  <sheetViews>
    <sheetView zoomScaleNormal="100" workbookViewId="0"/>
  </sheetViews>
  <sheetFormatPr baseColWidth="10" defaultColWidth="11.453125" defaultRowHeight="13" x14ac:dyDescent="0.3"/>
  <cols>
    <col min="1" max="1" width="22.1796875" style="1" customWidth="1"/>
    <col min="2" max="3" width="8.1796875" style="1" customWidth="1"/>
    <col min="4" max="5" width="10.1796875" style="1" customWidth="1"/>
    <col min="6" max="6" width="8.26953125" style="2" customWidth="1"/>
    <col min="7" max="8" width="8.81640625" style="2" customWidth="1"/>
    <col min="9" max="10" width="10.1796875" style="1" customWidth="1"/>
    <col min="11" max="11" width="8.26953125" style="1" customWidth="1"/>
    <col min="12" max="16384" width="11.453125" style="1"/>
  </cols>
  <sheetData>
    <row r="1" spans="1:11" ht="33" customHeight="1" x14ac:dyDescent="0.35">
      <c r="A1" s="48"/>
      <c r="B1" s="48"/>
      <c r="C1" s="48"/>
      <c r="D1" s="49"/>
      <c r="E1" s="49"/>
      <c r="F1" s="50"/>
      <c r="G1" s="50"/>
      <c r="H1" s="50"/>
      <c r="I1" s="49"/>
      <c r="J1" s="47"/>
      <c r="K1" s="54"/>
    </row>
    <row r="2" spans="1:11" ht="14.15" customHeight="1" x14ac:dyDescent="0.35">
      <c r="A2" s="48"/>
      <c r="B2" s="48"/>
      <c r="C2" s="48"/>
      <c r="D2" s="49"/>
      <c r="E2" s="49"/>
      <c r="F2" s="50"/>
      <c r="G2" s="50"/>
      <c r="H2" s="50"/>
      <c r="I2" s="49"/>
      <c r="J2" s="49"/>
      <c r="K2" s="55"/>
    </row>
    <row r="3" spans="1:11" ht="38.25" customHeight="1" x14ac:dyDescent="0.3">
      <c r="A3" s="49" t="s">
        <v>0</v>
      </c>
      <c r="B3" s="49"/>
      <c r="C3" s="49"/>
      <c r="D3" s="49"/>
      <c r="E3" s="49"/>
      <c r="F3" s="50"/>
      <c r="G3" s="50"/>
      <c r="H3" s="50"/>
      <c r="I3" s="49"/>
      <c r="J3" s="49"/>
      <c r="K3" s="56"/>
    </row>
    <row r="4" spans="1:11" ht="15" customHeight="1" x14ac:dyDescent="0.35">
      <c r="A4" s="51" t="s">
        <v>1</v>
      </c>
      <c r="B4" s="51"/>
      <c r="C4" s="51"/>
      <c r="D4" s="51"/>
      <c r="E4" s="51"/>
      <c r="F4" s="50"/>
      <c r="G4" s="50"/>
      <c r="H4" s="50"/>
      <c r="I4" s="47"/>
      <c r="J4" s="47"/>
      <c r="K4" s="64" t="s">
        <v>57</v>
      </c>
    </row>
    <row r="5" spans="1:11" ht="15" customHeight="1" x14ac:dyDescent="0.35">
      <c r="A5" s="51" t="s">
        <v>2</v>
      </c>
      <c r="B5" s="51"/>
      <c r="C5" s="51"/>
      <c r="D5" s="51"/>
      <c r="E5" s="51"/>
      <c r="F5" s="57"/>
      <c r="G5" s="58"/>
      <c r="H5" s="58"/>
      <c r="I5" s="47"/>
      <c r="J5" s="47"/>
      <c r="K5" s="64" t="s">
        <v>58</v>
      </c>
    </row>
    <row r="6" spans="1:11" ht="3" customHeight="1" x14ac:dyDescent="0.3">
      <c r="A6" s="49"/>
      <c r="B6" s="49"/>
      <c r="C6" s="49"/>
      <c r="D6" s="49"/>
      <c r="E6" s="49"/>
      <c r="F6" s="50"/>
      <c r="G6" s="50"/>
      <c r="H6" s="50"/>
      <c r="I6" s="49"/>
      <c r="J6" s="49"/>
      <c r="K6" s="56"/>
    </row>
    <row r="7" spans="1:11" ht="14.25" customHeight="1" x14ac:dyDescent="0.35">
      <c r="A7" s="52" t="s">
        <v>59</v>
      </c>
      <c r="B7" s="52"/>
      <c r="C7" s="52"/>
      <c r="D7" s="49"/>
      <c r="E7" s="49"/>
      <c r="F7" s="59"/>
      <c r="G7" s="59"/>
      <c r="H7" s="59"/>
      <c r="I7" s="60"/>
      <c r="J7" s="61"/>
      <c r="K7" s="62"/>
    </row>
    <row r="8" spans="1:11" ht="7.5" customHeight="1" x14ac:dyDescent="0.35">
      <c r="A8" s="52"/>
      <c r="B8" s="52"/>
      <c r="C8" s="52"/>
      <c r="D8" s="49"/>
      <c r="E8" s="49"/>
      <c r="F8" s="59"/>
      <c r="G8" s="59"/>
      <c r="H8" s="59"/>
      <c r="I8" s="60"/>
      <c r="J8" s="61"/>
      <c r="K8" s="62"/>
    </row>
    <row r="9" spans="1:11" ht="14.25" customHeight="1" x14ac:dyDescent="0.35">
      <c r="A9" s="52"/>
      <c r="B9" s="206" t="s">
        <v>39</v>
      </c>
      <c r="C9" s="206"/>
      <c r="D9" s="49"/>
      <c r="E9" s="49"/>
      <c r="F9" s="59"/>
      <c r="G9" s="206" t="s">
        <v>39</v>
      </c>
      <c r="H9" s="206"/>
      <c r="I9" s="60"/>
      <c r="J9" s="61"/>
      <c r="K9" s="62"/>
    </row>
    <row r="10" spans="1:11" s="6" customFormat="1" ht="15" customHeight="1" x14ac:dyDescent="0.35">
      <c r="A10" s="63" t="s">
        <v>3</v>
      </c>
      <c r="B10" s="3">
        <v>42035</v>
      </c>
      <c r="C10" s="4">
        <v>41670</v>
      </c>
      <c r="D10" s="3">
        <v>42035</v>
      </c>
      <c r="E10" s="4">
        <v>41670</v>
      </c>
      <c r="F10" s="65" t="s">
        <v>4</v>
      </c>
      <c r="G10" s="5" t="s">
        <v>55</v>
      </c>
      <c r="H10" s="4" t="s">
        <v>60</v>
      </c>
      <c r="I10" s="5" t="s">
        <v>55</v>
      </c>
      <c r="J10" s="4" t="s">
        <v>60</v>
      </c>
      <c r="K10" s="66" t="s">
        <v>4</v>
      </c>
    </row>
    <row r="11" spans="1:11" ht="14.5" x14ac:dyDescent="0.35">
      <c r="A11" s="79" t="s">
        <v>5</v>
      </c>
      <c r="B11" s="110">
        <v>1.1138167388167388</v>
      </c>
      <c r="C11" s="80">
        <v>1.0811053292661044</v>
      </c>
      <c r="D11" s="81">
        <v>247</v>
      </c>
      <c r="E11" s="82">
        <v>241</v>
      </c>
      <c r="F11" s="83">
        <v>2.4896265560166029</v>
      </c>
      <c r="G11" s="84">
        <v>1.1970213654394877</v>
      </c>
      <c r="H11" s="85">
        <v>1.1850874599094694</v>
      </c>
      <c r="I11" s="86">
        <v>516</v>
      </c>
      <c r="J11" s="87">
        <v>521</v>
      </c>
      <c r="K11" s="88">
        <v>-0.95969289827255011</v>
      </c>
    </row>
    <row r="12" spans="1:11" ht="14.5" x14ac:dyDescent="0.35">
      <c r="A12" s="17" t="s">
        <v>51</v>
      </c>
      <c r="B12" s="7">
        <v>9.9206349206349201E-2</v>
      </c>
      <c r="C12" s="8">
        <v>0</v>
      </c>
      <c r="D12" s="14">
        <v>22</v>
      </c>
      <c r="E12" s="15">
        <v>0</v>
      </c>
      <c r="F12" s="9" t="s">
        <v>38</v>
      </c>
      <c r="G12" s="10">
        <v>7.423388312803024E-2</v>
      </c>
      <c r="H12" s="11">
        <v>0</v>
      </c>
      <c r="I12" s="13">
        <v>32</v>
      </c>
      <c r="J12" s="16">
        <v>0</v>
      </c>
      <c r="K12" s="12" t="s">
        <v>38</v>
      </c>
    </row>
    <row r="13" spans="1:11" ht="14.5" x14ac:dyDescent="0.35">
      <c r="A13" s="86" t="s">
        <v>6</v>
      </c>
      <c r="B13" s="90">
        <v>9.9206349206349201E-2</v>
      </c>
      <c r="C13" s="80">
        <v>4.4859142293199351E-2</v>
      </c>
      <c r="D13" s="81">
        <v>22</v>
      </c>
      <c r="E13" s="82">
        <v>10</v>
      </c>
      <c r="F13" s="83">
        <v>120</v>
      </c>
      <c r="G13" s="84">
        <v>7.8873500823532144E-2</v>
      </c>
      <c r="H13" s="85">
        <v>2.9570320496781384E-2</v>
      </c>
      <c r="I13" s="86">
        <v>34</v>
      </c>
      <c r="J13" s="87">
        <v>13</v>
      </c>
      <c r="K13" s="88">
        <v>161.53846153846155</v>
      </c>
    </row>
    <row r="14" spans="1:11" ht="14.5" x14ac:dyDescent="0.35">
      <c r="A14" s="18" t="s">
        <v>7</v>
      </c>
      <c r="B14" s="7">
        <v>3.5037878787878785</v>
      </c>
      <c r="C14" s="8">
        <v>6.0156109815180336</v>
      </c>
      <c r="D14" s="14">
        <v>777</v>
      </c>
      <c r="E14" s="15">
        <v>1341</v>
      </c>
      <c r="F14" s="9">
        <v>-42.058165548098437</v>
      </c>
      <c r="G14" s="10">
        <v>4.5468253415918527</v>
      </c>
      <c r="H14" s="11">
        <v>5.3658758501467139</v>
      </c>
      <c r="I14" s="13">
        <v>1960</v>
      </c>
      <c r="J14" s="16">
        <v>2359</v>
      </c>
      <c r="K14" s="12">
        <v>-16.913946587537097</v>
      </c>
    </row>
    <row r="15" spans="1:11" ht="14.5" x14ac:dyDescent="0.35">
      <c r="A15" s="89" t="s">
        <v>8</v>
      </c>
      <c r="B15" s="90">
        <v>8.7707431457431451</v>
      </c>
      <c r="C15" s="80">
        <v>8.258568096178001</v>
      </c>
      <c r="D15" s="81">
        <v>1945</v>
      </c>
      <c r="E15" s="82">
        <v>1841</v>
      </c>
      <c r="F15" s="83">
        <v>5.6491037479630677</v>
      </c>
      <c r="G15" s="84">
        <v>8.1842856148653347</v>
      </c>
      <c r="H15" s="85">
        <v>8.4161681413916245</v>
      </c>
      <c r="I15" s="86">
        <v>3528</v>
      </c>
      <c r="J15" s="87">
        <v>3700</v>
      </c>
      <c r="K15" s="88">
        <v>-4.6486486486486456</v>
      </c>
    </row>
    <row r="16" spans="1:11" ht="14.5" x14ac:dyDescent="0.35">
      <c r="A16" s="18" t="s">
        <v>9</v>
      </c>
      <c r="B16" s="7">
        <v>9.0187590187590181E-3</v>
      </c>
      <c r="C16" s="8">
        <v>3.5887313834559488E-2</v>
      </c>
      <c r="D16" s="14">
        <v>2</v>
      </c>
      <c r="E16" s="15">
        <v>8</v>
      </c>
      <c r="F16" s="9">
        <v>-75</v>
      </c>
      <c r="G16" s="10">
        <v>4.63961769550189E-3</v>
      </c>
      <c r="H16" s="11">
        <v>3.8668880649637194E-2</v>
      </c>
      <c r="I16" s="13">
        <v>2</v>
      </c>
      <c r="J16" s="16">
        <v>17</v>
      </c>
      <c r="K16" s="12">
        <v>-88.235294117647058</v>
      </c>
    </row>
    <row r="17" spans="1:11" ht="14.5" x14ac:dyDescent="0.35">
      <c r="A17" s="79" t="s">
        <v>10</v>
      </c>
      <c r="B17" s="90">
        <v>1.9390331890331891</v>
      </c>
      <c r="C17" s="80">
        <v>2.1891261439081284</v>
      </c>
      <c r="D17" s="81">
        <v>430</v>
      </c>
      <c r="E17" s="82">
        <v>488</v>
      </c>
      <c r="F17" s="83">
        <v>-11.885245901639351</v>
      </c>
      <c r="G17" s="84">
        <v>1.9811167559793075</v>
      </c>
      <c r="H17" s="85">
        <v>2.3428792393603715</v>
      </c>
      <c r="I17" s="86">
        <v>854</v>
      </c>
      <c r="J17" s="87">
        <v>1030</v>
      </c>
      <c r="K17" s="88">
        <v>-17.087378640776706</v>
      </c>
    </row>
    <row r="18" spans="1:11" ht="14.5" x14ac:dyDescent="0.35">
      <c r="A18" s="13" t="s">
        <v>11</v>
      </c>
      <c r="B18" s="7">
        <v>2.5072150072150072</v>
      </c>
      <c r="C18" s="8">
        <v>3.2792033016328728</v>
      </c>
      <c r="D18" s="14">
        <v>556</v>
      </c>
      <c r="E18" s="15">
        <v>731</v>
      </c>
      <c r="F18" s="9">
        <v>-23.939808481532154</v>
      </c>
      <c r="G18" s="10">
        <v>2.8533648827336626</v>
      </c>
      <c r="H18" s="11">
        <v>2.9547574096399245</v>
      </c>
      <c r="I18" s="13">
        <v>1230</v>
      </c>
      <c r="J18" s="16">
        <v>1299</v>
      </c>
      <c r="K18" s="12">
        <v>-5.3117782909930753</v>
      </c>
    </row>
    <row r="19" spans="1:11" ht="14.5" x14ac:dyDescent="0.35">
      <c r="A19" s="79" t="s">
        <v>68</v>
      </c>
      <c r="B19" s="90">
        <v>0.12626262626262627</v>
      </c>
      <c r="C19" s="80">
        <v>0.22429571146599675</v>
      </c>
      <c r="D19" s="81">
        <v>28</v>
      </c>
      <c r="E19" s="82">
        <v>50</v>
      </c>
      <c r="F19" s="83">
        <v>-44</v>
      </c>
      <c r="G19" s="84">
        <v>0.19950356090658131</v>
      </c>
      <c r="H19" s="85">
        <v>0.27295680458567434</v>
      </c>
      <c r="I19" s="86">
        <v>86</v>
      </c>
      <c r="J19" s="87">
        <v>120</v>
      </c>
      <c r="K19" s="88">
        <v>-28.333333333333329</v>
      </c>
    </row>
    <row r="20" spans="1:11" ht="14.5" x14ac:dyDescent="0.35">
      <c r="A20" s="17" t="s">
        <v>12</v>
      </c>
      <c r="B20" s="7">
        <v>2.8634559884559883</v>
      </c>
      <c r="C20" s="8">
        <v>3.0279921047909562</v>
      </c>
      <c r="D20" s="14">
        <v>635</v>
      </c>
      <c r="E20" s="15">
        <v>675</v>
      </c>
      <c r="F20" s="9">
        <v>-5.9259259259259238</v>
      </c>
      <c r="G20" s="10">
        <v>2.8417658384949083</v>
      </c>
      <c r="H20" s="11">
        <v>3.1117075722766874</v>
      </c>
      <c r="I20" s="13">
        <v>1225</v>
      </c>
      <c r="J20" s="16">
        <v>1368</v>
      </c>
      <c r="K20" s="12">
        <v>-10.453216374269005</v>
      </c>
    </row>
    <row r="21" spans="1:11" ht="14.5" x14ac:dyDescent="0.35">
      <c r="A21" s="109" t="s">
        <v>13</v>
      </c>
      <c r="B21" s="90">
        <v>4.9783549783549788</v>
      </c>
      <c r="C21" s="80">
        <v>4.9210479095639688</v>
      </c>
      <c r="D21" s="81">
        <v>1104</v>
      </c>
      <c r="E21" s="82">
        <v>1097</v>
      </c>
      <c r="F21" s="83">
        <v>0.63810391978121572</v>
      </c>
      <c r="G21" s="84">
        <v>4.8205627856264641</v>
      </c>
      <c r="H21" s="85">
        <v>4.6721106384914588</v>
      </c>
      <c r="I21" s="86">
        <v>2078</v>
      </c>
      <c r="J21" s="87">
        <v>2054</v>
      </c>
      <c r="K21" s="88">
        <v>1.1684518013631902</v>
      </c>
    </row>
    <row r="22" spans="1:11" ht="14.5" x14ac:dyDescent="0.35">
      <c r="A22" s="17" t="s">
        <v>14</v>
      </c>
      <c r="B22" s="7">
        <v>1.5692640692640691</v>
      </c>
      <c r="C22" s="8">
        <v>1.6373586937017763</v>
      </c>
      <c r="D22" s="14">
        <v>348</v>
      </c>
      <c r="E22" s="15">
        <v>365</v>
      </c>
      <c r="F22" s="9">
        <v>-4.657534246575338</v>
      </c>
      <c r="G22" s="10">
        <v>1.313011807827035</v>
      </c>
      <c r="H22" s="11">
        <v>1.448945704342288</v>
      </c>
      <c r="I22" s="13">
        <v>566</v>
      </c>
      <c r="J22" s="16">
        <v>637</v>
      </c>
      <c r="K22" s="12">
        <v>-11.14599686028258</v>
      </c>
    </row>
    <row r="23" spans="1:11" ht="14.5" x14ac:dyDescent="0.35">
      <c r="A23" s="86" t="s">
        <v>15</v>
      </c>
      <c r="B23" s="90">
        <v>2.5838744588744587</v>
      </c>
      <c r="C23" s="80">
        <v>2.7812668221783601</v>
      </c>
      <c r="D23" s="81">
        <v>573</v>
      </c>
      <c r="E23" s="82">
        <v>620</v>
      </c>
      <c r="F23" s="83">
        <v>-7.5806451612903203</v>
      </c>
      <c r="G23" s="84">
        <v>2.6677801749135872</v>
      </c>
      <c r="H23" s="85">
        <v>2.9820530900984918</v>
      </c>
      <c r="I23" s="86">
        <v>1150</v>
      </c>
      <c r="J23" s="87">
        <v>1311</v>
      </c>
      <c r="K23" s="88">
        <v>-12.280701754385959</v>
      </c>
    </row>
    <row r="24" spans="1:11" ht="14.5" x14ac:dyDescent="0.35">
      <c r="A24" s="17" t="s">
        <v>37</v>
      </c>
      <c r="B24" s="7">
        <v>4.5093795093795096E-2</v>
      </c>
      <c r="C24" s="8">
        <v>5.3830970751839222E-2</v>
      </c>
      <c r="D24" s="14">
        <v>10</v>
      </c>
      <c r="E24" s="15">
        <v>12</v>
      </c>
      <c r="F24" s="9">
        <v>-16.666666666666671</v>
      </c>
      <c r="G24" s="10">
        <v>4.8715985802769854E-2</v>
      </c>
      <c r="H24" s="11">
        <v>4.5492800764279057E-2</v>
      </c>
      <c r="I24" s="13">
        <v>21</v>
      </c>
      <c r="J24" s="16">
        <v>20</v>
      </c>
      <c r="K24" s="12">
        <v>5</v>
      </c>
    </row>
    <row r="25" spans="1:11" ht="14.5" x14ac:dyDescent="0.35">
      <c r="A25" s="86" t="s">
        <v>40</v>
      </c>
      <c r="B25" s="90">
        <v>0.77561327561327564</v>
      </c>
      <c r="C25" s="80">
        <v>0.49345056522519293</v>
      </c>
      <c r="D25" s="81">
        <v>172</v>
      </c>
      <c r="E25" s="82">
        <v>110</v>
      </c>
      <c r="F25" s="83">
        <v>56.363636363636374</v>
      </c>
      <c r="G25" s="84">
        <v>0.84905003827684589</v>
      </c>
      <c r="H25" s="85">
        <v>0.51406864863635326</v>
      </c>
      <c r="I25" s="86">
        <v>366</v>
      </c>
      <c r="J25" s="87">
        <v>226</v>
      </c>
      <c r="K25" s="88">
        <v>61.946902654867245</v>
      </c>
    </row>
    <row r="26" spans="1:11" ht="14.5" x14ac:dyDescent="0.35">
      <c r="A26" s="13" t="s">
        <v>16</v>
      </c>
      <c r="B26" s="7">
        <v>1.93001443001443</v>
      </c>
      <c r="C26" s="8">
        <v>1.1708236138525032</v>
      </c>
      <c r="D26" s="14">
        <v>428</v>
      </c>
      <c r="E26" s="15">
        <v>261</v>
      </c>
      <c r="F26" s="9">
        <v>63.984674329501928</v>
      </c>
      <c r="G26" s="10">
        <v>1.8256895631799941</v>
      </c>
      <c r="H26" s="11">
        <v>1.3875304233105112</v>
      </c>
      <c r="I26" s="13">
        <v>787</v>
      </c>
      <c r="J26" s="16">
        <v>610</v>
      </c>
      <c r="K26" s="12">
        <v>29.016393442622956</v>
      </c>
    </row>
    <row r="27" spans="1:11" ht="14.5" x14ac:dyDescent="0.35">
      <c r="A27" s="86" t="s">
        <v>17</v>
      </c>
      <c r="B27" s="90">
        <v>1.397907647907648</v>
      </c>
      <c r="C27" s="80">
        <v>1.520724923739458</v>
      </c>
      <c r="D27" s="81">
        <v>310</v>
      </c>
      <c r="E27" s="82">
        <v>339</v>
      </c>
      <c r="F27" s="83">
        <v>-8.5545722713864336</v>
      </c>
      <c r="G27" s="84">
        <v>1.3710070290208087</v>
      </c>
      <c r="H27" s="85">
        <v>1.4193753838455063</v>
      </c>
      <c r="I27" s="86">
        <v>591</v>
      </c>
      <c r="J27" s="87">
        <v>624</v>
      </c>
      <c r="K27" s="88">
        <v>-5.288461538461533</v>
      </c>
    </row>
    <row r="28" spans="1:11" ht="14.5" x14ac:dyDescent="0.35">
      <c r="A28" s="13" t="s">
        <v>66</v>
      </c>
      <c r="B28" s="7">
        <v>1.5422077922077921</v>
      </c>
      <c r="C28" s="8">
        <v>1.179795442311143</v>
      </c>
      <c r="D28" s="14">
        <v>342</v>
      </c>
      <c r="E28" s="15">
        <v>263</v>
      </c>
      <c r="F28" s="9">
        <v>30.038022813688201</v>
      </c>
      <c r="G28" s="10">
        <v>1.5194747952768692</v>
      </c>
      <c r="H28" s="11">
        <v>1.2988194618201669</v>
      </c>
      <c r="I28" s="13">
        <v>655</v>
      </c>
      <c r="J28" s="16">
        <v>571</v>
      </c>
      <c r="K28" s="12">
        <v>14.711033274956222</v>
      </c>
    </row>
    <row r="29" spans="1:11" ht="14.5" x14ac:dyDescent="0.35">
      <c r="A29" s="79" t="s">
        <v>18</v>
      </c>
      <c r="B29" s="90">
        <v>0.13077200577200576</v>
      </c>
      <c r="C29" s="80">
        <v>0.17046474071415754</v>
      </c>
      <c r="D29" s="81">
        <v>29</v>
      </c>
      <c r="E29" s="82">
        <v>38</v>
      </c>
      <c r="F29" s="83">
        <v>-23.684210526315795</v>
      </c>
      <c r="G29" s="84">
        <v>0.19254413436332846</v>
      </c>
      <c r="H29" s="85">
        <v>0.19561904328639995</v>
      </c>
      <c r="I29" s="86">
        <v>83</v>
      </c>
      <c r="J29" s="87">
        <v>86</v>
      </c>
      <c r="K29" s="88">
        <v>-3.4883720930232585</v>
      </c>
    </row>
    <row r="30" spans="1:11" ht="14.5" x14ac:dyDescent="0.35">
      <c r="A30" s="17" t="s">
        <v>19</v>
      </c>
      <c r="B30" s="7">
        <v>0.10822510822510822</v>
      </c>
      <c r="C30" s="8">
        <v>0.24672528261259646</v>
      </c>
      <c r="D30" s="14">
        <v>24</v>
      </c>
      <c r="E30" s="15">
        <v>55</v>
      </c>
      <c r="F30" s="9">
        <v>-56.363636363636367</v>
      </c>
      <c r="G30" s="10">
        <v>0.11599044238754727</v>
      </c>
      <c r="H30" s="11">
        <v>0.27523144462388827</v>
      </c>
      <c r="I30" s="13">
        <v>50</v>
      </c>
      <c r="J30" s="16">
        <v>121</v>
      </c>
      <c r="K30" s="12">
        <v>-58.67768595041322</v>
      </c>
    </row>
    <row r="31" spans="1:11" ht="14.5" x14ac:dyDescent="0.35">
      <c r="A31" s="79" t="s">
        <v>20</v>
      </c>
      <c r="B31" s="90">
        <v>1.6910173160173161</v>
      </c>
      <c r="C31" s="80">
        <v>2.3506190561636462</v>
      </c>
      <c r="D31" s="81">
        <v>375</v>
      </c>
      <c r="E31" s="82">
        <v>524</v>
      </c>
      <c r="F31" s="83">
        <v>-28.435114503816791</v>
      </c>
      <c r="G31" s="84">
        <v>1.8233697543322429</v>
      </c>
      <c r="H31" s="85">
        <v>2.3679002797807249</v>
      </c>
      <c r="I31" s="86">
        <v>786</v>
      </c>
      <c r="J31" s="87">
        <v>1041</v>
      </c>
      <c r="K31" s="88">
        <v>-24.49567723342939</v>
      </c>
    </row>
    <row r="32" spans="1:11" ht="14.5" x14ac:dyDescent="0.35">
      <c r="A32" s="18" t="s">
        <v>21</v>
      </c>
      <c r="B32" s="7">
        <v>9.3975468975468974</v>
      </c>
      <c r="C32" s="8">
        <v>8.9583707159519097</v>
      </c>
      <c r="D32" s="14">
        <v>2084</v>
      </c>
      <c r="E32" s="15">
        <v>1997</v>
      </c>
      <c r="F32" s="9">
        <v>4.3565348022032993</v>
      </c>
      <c r="G32" s="10">
        <v>8.961421578861902</v>
      </c>
      <c r="H32" s="11">
        <v>8.6959488660919408</v>
      </c>
      <c r="I32" s="13">
        <v>3863</v>
      </c>
      <c r="J32" s="16">
        <v>3823</v>
      </c>
      <c r="K32" s="12">
        <v>1.0462987182840635</v>
      </c>
    </row>
    <row r="33" spans="1:11" ht="14.5" x14ac:dyDescent="0.35">
      <c r="A33" s="89" t="s">
        <v>67</v>
      </c>
      <c r="B33" s="90">
        <v>1.397907647907648</v>
      </c>
      <c r="C33" s="80">
        <v>2.1577247443028891</v>
      </c>
      <c r="D33" s="81">
        <v>310</v>
      </c>
      <c r="E33" s="82">
        <v>481</v>
      </c>
      <c r="F33" s="83">
        <v>-35.550935550935549</v>
      </c>
      <c r="G33" s="84">
        <v>1.5426728837543786</v>
      </c>
      <c r="H33" s="85">
        <v>1.9311693924436459</v>
      </c>
      <c r="I33" s="86">
        <v>665</v>
      </c>
      <c r="J33" s="87">
        <v>849</v>
      </c>
      <c r="K33" s="88">
        <v>-21.67255594817432</v>
      </c>
    </row>
    <row r="34" spans="1:11" ht="14.5" x14ac:dyDescent="0.35">
      <c r="A34" s="17" t="s">
        <v>22</v>
      </c>
      <c r="B34" s="7">
        <v>1.1814574314574313</v>
      </c>
      <c r="C34" s="8">
        <v>1.2964292122734613</v>
      </c>
      <c r="D34" s="14">
        <v>262</v>
      </c>
      <c r="E34" s="15">
        <v>289</v>
      </c>
      <c r="F34" s="9">
        <v>-9.3425605536332199</v>
      </c>
      <c r="G34" s="10">
        <v>1.3362098963045446</v>
      </c>
      <c r="H34" s="11">
        <v>1.1828128198712553</v>
      </c>
      <c r="I34" s="13">
        <v>576</v>
      </c>
      <c r="J34" s="16">
        <v>520</v>
      </c>
      <c r="K34" s="12">
        <v>10.769230769230774</v>
      </c>
    </row>
    <row r="35" spans="1:11" ht="14.5" x14ac:dyDescent="0.35">
      <c r="A35" s="79" t="s">
        <v>23</v>
      </c>
      <c r="B35" s="90">
        <v>1.6639610389610389</v>
      </c>
      <c r="C35" s="80">
        <v>1.9648304324421317</v>
      </c>
      <c r="D35" s="81">
        <v>369</v>
      </c>
      <c r="E35" s="82">
        <v>438</v>
      </c>
      <c r="F35" s="83">
        <v>-15.753424657534254</v>
      </c>
      <c r="G35" s="84">
        <v>1.6563435172941749</v>
      </c>
      <c r="H35" s="85">
        <v>2.1176898755771898</v>
      </c>
      <c r="I35" s="86">
        <v>714</v>
      </c>
      <c r="J35" s="87">
        <v>931</v>
      </c>
      <c r="K35" s="88">
        <v>-23.308270676691734</v>
      </c>
    </row>
    <row r="36" spans="1:11" ht="14.5" x14ac:dyDescent="0.35">
      <c r="A36" s="17" t="s">
        <v>24</v>
      </c>
      <c r="B36" s="7">
        <v>3.2602813852813854</v>
      </c>
      <c r="C36" s="8">
        <v>4.6429212273461333</v>
      </c>
      <c r="D36" s="14">
        <v>723</v>
      </c>
      <c r="E36" s="15">
        <v>1035</v>
      </c>
      <c r="F36" s="9">
        <v>-30.14492753623189</v>
      </c>
      <c r="G36" s="10">
        <v>2.7698517642146285</v>
      </c>
      <c r="H36" s="11">
        <v>4.3354639128357935</v>
      </c>
      <c r="I36" s="13">
        <v>1194</v>
      </c>
      <c r="J36" s="16">
        <v>1906</v>
      </c>
      <c r="K36" s="12">
        <v>-37.355718782791186</v>
      </c>
    </row>
    <row r="37" spans="1:11" ht="14.5" x14ac:dyDescent="0.35">
      <c r="A37" s="79" t="s">
        <v>25</v>
      </c>
      <c r="B37" s="90">
        <v>2.9220779220779218</v>
      </c>
      <c r="C37" s="80">
        <v>3.1311681320653149</v>
      </c>
      <c r="D37" s="81">
        <v>648</v>
      </c>
      <c r="E37" s="82">
        <v>698</v>
      </c>
      <c r="F37" s="83">
        <v>-7.1633237822349543</v>
      </c>
      <c r="G37" s="84">
        <v>3.363722829238871</v>
      </c>
      <c r="H37" s="85">
        <v>3.175397493346678</v>
      </c>
      <c r="I37" s="86">
        <v>1450</v>
      </c>
      <c r="J37" s="87">
        <v>1396</v>
      </c>
      <c r="K37" s="88">
        <v>3.8681948424068793</v>
      </c>
    </row>
    <row r="38" spans="1:11" ht="14.5" x14ac:dyDescent="0.35">
      <c r="A38" s="18" t="s">
        <v>26</v>
      </c>
      <c r="B38" s="7">
        <v>0.30212842712842713</v>
      </c>
      <c r="C38" s="8">
        <v>1.2201686703750225</v>
      </c>
      <c r="D38" s="14">
        <v>67</v>
      </c>
      <c r="E38" s="15">
        <v>272</v>
      </c>
      <c r="F38" s="9">
        <v>-75.367647058823536</v>
      </c>
      <c r="G38" s="10">
        <v>0.43844387222492864</v>
      </c>
      <c r="H38" s="11">
        <v>1.2055592202533949</v>
      </c>
      <c r="I38" s="13">
        <v>189</v>
      </c>
      <c r="J38" s="16">
        <v>530</v>
      </c>
      <c r="K38" s="12">
        <v>-64.339622641509436</v>
      </c>
    </row>
    <row r="39" spans="1:11" ht="14.5" x14ac:dyDescent="0.35">
      <c r="A39" s="79" t="s">
        <v>27</v>
      </c>
      <c r="B39" s="90">
        <v>3.3414502164502169</v>
      </c>
      <c r="C39" s="80">
        <v>4.3513368024403372</v>
      </c>
      <c r="D39" s="81">
        <v>741</v>
      </c>
      <c r="E39" s="82">
        <v>970</v>
      </c>
      <c r="F39" s="83">
        <v>-23.608247422680407</v>
      </c>
      <c r="G39" s="84">
        <v>3.2082956364395572</v>
      </c>
      <c r="H39" s="85">
        <v>4.0670563883265478</v>
      </c>
      <c r="I39" s="86">
        <v>1383</v>
      </c>
      <c r="J39" s="87">
        <v>1788</v>
      </c>
      <c r="K39" s="88">
        <v>-22.651006711409394</v>
      </c>
    </row>
    <row r="40" spans="1:11" ht="14.5" x14ac:dyDescent="0.35">
      <c r="A40" s="13" t="s">
        <v>28</v>
      </c>
      <c r="B40" s="7">
        <v>5.8531746031746028</v>
      </c>
      <c r="C40" s="8">
        <v>4.5935761708236145</v>
      </c>
      <c r="D40" s="14">
        <v>1298</v>
      </c>
      <c r="E40" s="15">
        <v>1024</v>
      </c>
      <c r="F40" s="9">
        <v>26.7578125</v>
      </c>
      <c r="G40" s="10">
        <v>4.5514649592873546</v>
      </c>
      <c r="H40" s="11">
        <v>4.5151604758546959</v>
      </c>
      <c r="I40" s="13">
        <v>1962</v>
      </c>
      <c r="J40" s="16">
        <v>1985</v>
      </c>
      <c r="K40" s="12">
        <v>-1.1586901763224233</v>
      </c>
    </row>
    <row r="41" spans="1:11" ht="14.5" x14ac:dyDescent="0.35">
      <c r="A41" s="86" t="s">
        <v>69</v>
      </c>
      <c r="B41" s="90">
        <v>8.8519119769119783</v>
      </c>
      <c r="C41" s="80">
        <v>7.365871164543333</v>
      </c>
      <c r="D41" s="81">
        <v>1963</v>
      </c>
      <c r="E41" s="82">
        <v>1642</v>
      </c>
      <c r="F41" s="83">
        <v>19.549330085261872</v>
      </c>
      <c r="G41" s="84">
        <v>8.6018512074605056</v>
      </c>
      <c r="H41" s="85">
        <v>7.2379046015967976</v>
      </c>
      <c r="I41" s="86">
        <v>3708</v>
      </c>
      <c r="J41" s="87">
        <v>3182</v>
      </c>
      <c r="K41" s="88">
        <v>16.530483972344442</v>
      </c>
    </row>
    <row r="42" spans="1:11" ht="14.5" x14ac:dyDescent="0.35">
      <c r="A42" s="13" t="s">
        <v>29</v>
      </c>
      <c r="B42" s="7">
        <v>0.84325396825396826</v>
      </c>
      <c r="C42" s="8">
        <v>0.54728153597703211</v>
      </c>
      <c r="D42" s="14">
        <v>187</v>
      </c>
      <c r="E42" s="15">
        <v>122</v>
      </c>
      <c r="F42" s="9">
        <v>53.278688524590166</v>
      </c>
      <c r="G42" s="10">
        <v>0.75857749321455914</v>
      </c>
      <c r="H42" s="11">
        <v>0.67784273138775786</v>
      </c>
      <c r="I42" s="14">
        <v>327</v>
      </c>
      <c r="J42" s="15">
        <v>298</v>
      </c>
      <c r="K42" s="12">
        <v>9.7315436241610769</v>
      </c>
    </row>
    <row r="43" spans="1:11" ht="14.5" x14ac:dyDescent="0.35">
      <c r="A43" s="79" t="s">
        <v>70</v>
      </c>
      <c r="B43" s="90">
        <v>0.18488455988455987</v>
      </c>
      <c r="C43" s="80">
        <v>0.31849991028171543</v>
      </c>
      <c r="D43" s="81">
        <v>41</v>
      </c>
      <c r="E43" s="82">
        <v>71</v>
      </c>
      <c r="F43" s="83">
        <v>-42.25352112676056</v>
      </c>
      <c r="G43" s="84">
        <v>0.20182336975433224</v>
      </c>
      <c r="H43" s="85">
        <v>0.3048017651206697</v>
      </c>
      <c r="I43" s="86">
        <v>87</v>
      </c>
      <c r="J43" s="87">
        <v>134</v>
      </c>
      <c r="K43" s="88">
        <v>-35.074626865671647</v>
      </c>
    </row>
    <row r="44" spans="1:11" ht="14.5" x14ac:dyDescent="0.35">
      <c r="A44" s="17" t="s">
        <v>30</v>
      </c>
      <c r="B44" s="7">
        <v>1.2806637806637806</v>
      </c>
      <c r="C44" s="8">
        <v>1.5027812668221783</v>
      </c>
      <c r="D44" s="14">
        <v>284</v>
      </c>
      <c r="E44" s="15">
        <v>335</v>
      </c>
      <c r="F44" s="9">
        <v>-15.223880597014926</v>
      </c>
      <c r="G44" s="10">
        <v>1.5078757510381144</v>
      </c>
      <c r="H44" s="11">
        <v>1.5467552259854878</v>
      </c>
      <c r="I44" s="13">
        <v>650</v>
      </c>
      <c r="J44" s="16">
        <v>680</v>
      </c>
      <c r="K44" s="12">
        <v>-4.4117647058823479</v>
      </c>
    </row>
    <row r="45" spans="1:11" ht="14.5" x14ac:dyDescent="0.35">
      <c r="A45" s="79" t="s">
        <v>31</v>
      </c>
      <c r="B45" s="90">
        <v>2.2997835497835495</v>
      </c>
      <c r="C45" s="80">
        <v>2.305759913870447</v>
      </c>
      <c r="D45" s="81">
        <v>510</v>
      </c>
      <c r="E45" s="82">
        <v>514</v>
      </c>
      <c r="F45" s="83">
        <v>-0.77821011673151474</v>
      </c>
      <c r="G45" s="84">
        <v>2.2966107592734359</v>
      </c>
      <c r="H45" s="85">
        <v>2.3155835589018037</v>
      </c>
      <c r="I45" s="86">
        <v>990</v>
      </c>
      <c r="J45" s="87">
        <v>1018</v>
      </c>
      <c r="K45" s="88">
        <v>-2.7504911591355636</v>
      </c>
    </row>
    <row r="46" spans="1:11" ht="14.5" x14ac:dyDescent="0.35">
      <c r="A46" s="17" t="s">
        <v>41</v>
      </c>
      <c r="B46" s="7">
        <v>1.424963924963925</v>
      </c>
      <c r="C46" s="8">
        <v>0.16597882648483761</v>
      </c>
      <c r="D46" s="14">
        <v>316</v>
      </c>
      <c r="E46" s="15">
        <v>37</v>
      </c>
      <c r="F46" s="9">
        <v>754.05405405405406</v>
      </c>
      <c r="G46" s="10">
        <v>0.82121233210383471</v>
      </c>
      <c r="H46" s="11">
        <v>0.11828128198712554</v>
      </c>
      <c r="I46" s="13">
        <v>354</v>
      </c>
      <c r="J46" s="16">
        <v>52</v>
      </c>
      <c r="K46" s="12">
        <v>580.76923076923072</v>
      </c>
    </row>
    <row r="47" spans="1:11" ht="14.5" x14ac:dyDescent="0.35">
      <c r="A47" s="79" t="s">
        <v>32</v>
      </c>
      <c r="B47" s="90">
        <v>3.9727633477633479</v>
      </c>
      <c r="C47" s="80">
        <v>3.1221963036066747</v>
      </c>
      <c r="D47" s="81">
        <v>881</v>
      </c>
      <c r="E47" s="82">
        <v>696</v>
      </c>
      <c r="F47" s="83">
        <v>26.580459770114942</v>
      </c>
      <c r="G47" s="84">
        <v>3.7232932006402675</v>
      </c>
      <c r="H47" s="85">
        <v>3.1503764529263241</v>
      </c>
      <c r="I47" s="86">
        <v>1605</v>
      </c>
      <c r="J47" s="87">
        <v>1385</v>
      </c>
      <c r="K47" s="88">
        <v>15.884476534296027</v>
      </c>
    </row>
    <row r="48" spans="1:11" ht="14.5" x14ac:dyDescent="0.35">
      <c r="A48" s="18" t="s">
        <v>33</v>
      </c>
      <c r="B48" s="7">
        <v>11.0254329004329</v>
      </c>
      <c r="C48" s="8">
        <v>8.7340750044859146</v>
      </c>
      <c r="D48" s="14">
        <v>2445</v>
      </c>
      <c r="E48" s="15">
        <v>1947</v>
      </c>
      <c r="F48" s="9">
        <v>25.577812018489979</v>
      </c>
      <c r="G48" s="10">
        <v>11.865822256246085</v>
      </c>
      <c r="H48" s="11">
        <v>9.7968746445874935</v>
      </c>
      <c r="I48" s="13">
        <v>5115</v>
      </c>
      <c r="J48" s="16">
        <v>4307</v>
      </c>
      <c r="K48" s="12">
        <v>18.760157882516836</v>
      </c>
    </row>
    <row r="49" spans="1:13" ht="14.5" x14ac:dyDescent="0.35">
      <c r="A49" s="79" t="s">
        <v>34</v>
      </c>
      <c r="B49" s="90">
        <v>2.5793650793650791</v>
      </c>
      <c r="C49" s="80">
        <v>2.4986542257312041</v>
      </c>
      <c r="D49" s="81">
        <v>572</v>
      </c>
      <c r="E49" s="82">
        <v>557</v>
      </c>
      <c r="F49" s="83">
        <v>2.6929982046678589</v>
      </c>
      <c r="G49" s="84">
        <v>3.3730020646298744</v>
      </c>
      <c r="H49" s="85">
        <v>2.8865182084935057</v>
      </c>
      <c r="I49" s="86">
        <v>1454</v>
      </c>
      <c r="J49" s="87">
        <v>1269</v>
      </c>
      <c r="K49" s="88">
        <v>14.578408195429475</v>
      </c>
    </row>
    <row r="50" spans="1:13" ht="3" customHeight="1" x14ac:dyDescent="0.35">
      <c r="A50" s="13"/>
      <c r="B50" s="7">
        <v>0</v>
      </c>
      <c r="C50" s="8">
        <v>0</v>
      </c>
      <c r="D50" s="14"/>
      <c r="E50" s="15"/>
      <c r="F50" s="9" t="s">
        <v>38</v>
      </c>
      <c r="G50" s="10">
        <v>0</v>
      </c>
      <c r="H50" s="11">
        <v>0</v>
      </c>
      <c r="I50" s="13"/>
      <c r="J50" s="16"/>
      <c r="K50" s="12" t="s">
        <v>38</v>
      </c>
    </row>
    <row r="51" spans="1:13" ht="14.25" customHeight="1" x14ac:dyDescent="0.35">
      <c r="A51" s="86" t="s">
        <v>35</v>
      </c>
      <c r="B51" s="90">
        <v>0.4329004329004329</v>
      </c>
      <c r="C51" s="80">
        <v>0.43961959447335364</v>
      </c>
      <c r="D51" s="81">
        <v>96</v>
      </c>
      <c r="E51" s="82">
        <v>98</v>
      </c>
      <c r="F51" s="83">
        <v>-2.0408163265306172</v>
      </c>
      <c r="G51" s="84">
        <v>0.5126777553529589</v>
      </c>
      <c r="H51" s="85">
        <v>0.41398448695493933</v>
      </c>
      <c r="I51" s="86">
        <v>221</v>
      </c>
      <c r="J51" s="87">
        <v>182</v>
      </c>
      <c r="K51" s="88">
        <v>21.428571428571431</v>
      </c>
    </row>
    <row r="52" spans="1:13" ht="3" customHeight="1" x14ac:dyDescent="0.35">
      <c r="A52" s="19"/>
      <c r="B52" s="20">
        <v>0</v>
      </c>
      <c r="C52" s="21">
        <v>0</v>
      </c>
      <c r="D52" s="22"/>
      <c r="E52" s="23"/>
      <c r="F52" s="24"/>
      <c r="G52" s="25">
        <v>0</v>
      </c>
      <c r="H52" s="21">
        <v>0</v>
      </c>
      <c r="I52" s="26"/>
      <c r="J52" s="27"/>
      <c r="K52" s="28"/>
    </row>
    <row r="53" spans="1:13" ht="21.75" customHeight="1" x14ac:dyDescent="0.35">
      <c r="A53" s="29" t="s">
        <v>36</v>
      </c>
      <c r="B53" s="30">
        <v>100.00000000000003</v>
      </c>
      <c r="C53" s="31">
        <v>100</v>
      </c>
      <c r="D53" s="32">
        <v>22176</v>
      </c>
      <c r="E53" s="33">
        <v>22292</v>
      </c>
      <c r="F53" s="34">
        <v>-0.52036605060111185</v>
      </c>
      <c r="G53" s="35">
        <v>100.00000000000003</v>
      </c>
      <c r="H53" s="31">
        <v>100</v>
      </c>
      <c r="I53" s="36">
        <v>43107</v>
      </c>
      <c r="J53" s="33">
        <v>43963</v>
      </c>
      <c r="K53" s="37">
        <v>-1.9470918727111552</v>
      </c>
      <c r="M53" s="46"/>
    </row>
    <row r="54" spans="1:13" ht="3" customHeight="1" x14ac:dyDescent="0.3">
      <c r="A54" s="19"/>
      <c r="B54" s="38"/>
      <c r="C54" s="38"/>
      <c r="D54" s="22"/>
      <c r="E54" s="23"/>
      <c r="F54" s="24"/>
      <c r="G54" s="39"/>
      <c r="H54" s="39"/>
      <c r="I54" s="26"/>
      <c r="J54" s="23"/>
      <c r="K54" s="28"/>
    </row>
    <row r="55" spans="1:13" ht="14.5" x14ac:dyDescent="0.35">
      <c r="A55" s="91" t="s">
        <v>42</v>
      </c>
      <c r="B55" s="92">
        <v>50.171356421356414</v>
      </c>
      <c r="C55" s="93">
        <v>48.609366588910817</v>
      </c>
      <c r="D55" s="94">
        <v>11126</v>
      </c>
      <c r="E55" s="95">
        <v>10836</v>
      </c>
      <c r="F55" s="96">
        <v>2.6762643041712835</v>
      </c>
      <c r="G55" s="97">
        <v>50.578792307513865</v>
      </c>
      <c r="H55" s="98">
        <v>49.33011850874599</v>
      </c>
      <c r="I55" s="99">
        <v>21803</v>
      </c>
      <c r="J55" s="105">
        <v>21687</v>
      </c>
      <c r="K55" s="100">
        <v>0.53488264859132073</v>
      </c>
    </row>
    <row r="56" spans="1:13" ht="14.5" x14ac:dyDescent="0.35">
      <c r="A56" s="75" t="s">
        <v>49</v>
      </c>
      <c r="B56" s="67">
        <v>29.310966810966811</v>
      </c>
      <c r="C56" s="68">
        <v>31.356540462946349</v>
      </c>
      <c r="D56" s="76">
        <v>6500</v>
      </c>
      <c r="E56" s="77">
        <v>6990</v>
      </c>
      <c r="F56" s="69">
        <v>-7.0100143061516462</v>
      </c>
      <c r="G56" s="70">
        <v>30.633075834551232</v>
      </c>
      <c r="H56" s="71">
        <v>32.859449992038762</v>
      </c>
      <c r="I56" s="78">
        <v>13205</v>
      </c>
      <c r="J56" s="106">
        <v>14446</v>
      </c>
      <c r="K56" s="72">
        <v>-8.5906133185657012</v>
      </c>
    </row>
    <row r="57" spans="1:13" ht="14.5" x14ac:dyDescent="0.35">
      <c r="A57" s="89" t="s">
        <v>43</v>
      </c>
      <c r="B57" s="101">
        <v>4.8881673881673882</v>
      </c>
      <c r="C57" s="102">
        <v>3.8668580656737848</v>
      </c>
      <c r="D57" s="81">
        <v>1084</v>
      </c>
      <c r="E57" s="82">
        <v>862</v>
      </c>
      <c r="F57" s="83">
        <v>25.754060324825986</v>
      </c>
      <c r="G57" s="103">
        <v>5.0780615677268193</v>
      </c>
      <c r="H57" s="104">
        <v>3.966972226645133</v>
      </c>
      <c r="I57" s="86">
        <v>2189</v>
      </c>
      <c r="J57" s="107">
        <v>1744</v>
      </c>
      <c r="K57" s="88">
        <v>25.516055045871568</v>
      </c>
    </row>
    <row r="58" spans="1:13" ht="14.5" x14ac:dyDescent="0.35">
      <c r="A58" s="18" t="s">
        <v>44</v>
      </c>
      <c r="B58" s="40">
        <v>0.48250360750360749</v>
      </c>
      <c r="C58" s="41">
        <v>4.4859142293199351E-2</v>
      </c>
      <c r="D58" s="14">
        <v>107</v>
      </c>
      <c r="E58" s="15">
        <v>10</v>
      </c>
      <c r="F58" s="9">
        <v>970</v>
      </c>
      <c r="G58" s="42">
        <v>0.64954647737026461</v>
      </c>
      <c r="H58" s="43">
        <v>9.7809521643199976E-2</v>
      </c>
      <c r="I58" s="13">
        <v>280</v>
      </c>
      <c r="J58" s="108">
        <v>43</v>
      </c>
      <c r="K58" s="12">
        <v>551.1627906976745</v>
      </c>
    </row>
    <row r="59" spans="1:13" ht="14.5" x14ac:dyDescent="0.35">
      <c r="A59" s="89" t="s">
        <v>45</v>
      </c>
      <c r="B59" s="101">
        <v>3.3053751803751799</v>
      </c>
      <c r="C59" s="102">
        <v>1.7809079490400141</v>
      </c>
      <c r="D59" s="81">
        <v>733</v>
      </c>
      <c r="E59" s="82">
        <v>397</v>
      </c>
      <c r="F59" s="83">
        <v>84.634760705289665</v>
      </c>
      <c r="G59" s="103">
        <v>2.7072169253253531</v>
      </c>
      <c r="H59" s="104">
        <v>1.4603189045333576</v>
      </c>
      <c r="I59" s="86">
        <v>1167</v>
      </c>
      <c r="J59" s="107">
        <v>642</v>
      </c>
      <c r="K59" s="88">
        <v>81.775700934579419</v>
      </c>
    </row>
    <row r="60" spans="1:13" ht="14.5" x14ac:dyDescent="0.35">
      <c r="A60" s="18" t="s">
        <v>46</v>
      </c>
      <c r="B60" s="40">
        <v>9.9206349206349201E-2</v>
      </c>
      <c r="C60" s="41">
        <v>0.44410550870267357</v>
      </c>
      <c r="D60" s="14">
        <v>22</v>
      </c>
      <c r="E60" s="15">
        <v>99</v>
      </c>
      <c r="F60" s="9">
        <v>-77.777777777777771</v>
      </c>
      <c r="G60" s="42">
        <v>7.8873500823532144E-2</v>
      </c>
      <c r="H60" s="43">
        <v>0.43218160726065102</v>
      </c>
      <c r="I60" s="13">
        <v>34</v>
      </c>
      <c r="J60" s="108">
        <v>190</v>
      </c>
      <c r="K60" s="12">
        <v>-82.10526315789474</v>
      </c>
    </row>
    <row r="61" spans="1:13" ht="14.5" x14ac:dyDescent="0.35">
      <c r="A61" s="89" t="s">
        <v>47</v>
      </c>
      <c r="B61" s="101">
        <v>0</v>
      </c>
      <c r="C61" s="102">
        <v>0</v>
      </c>
      <c r="D61" s="81">
        <v>0</v>
      </c>
      <c r="E61" s="82">
        <v>0</v>
      </c>
      <c r="F61" s="83" t="s">
        <v>38</v>
      </c>
      <c r="G61" s="103">
        <v>0</v>
      </c>
      <c r="H61" s="104">
        <v>4.5492800764279057E-2</v>
      </c>
      <c r="I61" s="86">
        <v>0</v>
      </c>
      <c r="J61" s="107">
        <v>20</v>
      </c>
      <c r="K61" s="88">
        <v>-100</v>
      </c>
    </row>
    <row r="62" spans="1:13" ht="14.5" x14ac:dyDescent="0.35">
      <c r="A62" s="75" t="s">
        <v>48</v>
      </c>
      <c r="B62" s="67">
        <v>8.7752525252525242</v>
      </c>
      <c r="C62" s="68">
        <v>6.1457024941683116</v>
      </c>
      <c r="D62" s="76">
        <v>1946</v>
      </c>
      <c r="E62" s="77">
        <v>1370</v>
      </c>
      <c r="F62" s="69">
        <v>42.043795620437947</v>
      </c>
      <c r="G62" s="70">
        <v>8.5136984712459682</v>
      </c>
      <c r="H62" s="71">
        <v>6.0073243409230486</v>
      </c>
      <c r="I62" s="78">
        <v>3670</v>
      </c>
      <c r="J62" s="106">
        <v>2641</v>
      </c>
      <c r="K62" s="72">
        <v>38.962514199166975</v>
      </c>
    </row>
    <row r="63" spans="1:13" ht="14.25" customHeight="1" x14ac:dyDescent="0.3">
      <c r="A63" s="73" t="s">
        <v>61</v>
      </c>
      <c r="B63" s="53"/>
      <c r="C63" s="53"/>
      <c r="D63" s="53"/>
      <c r="E63" s="53"/>
      <c r="F63" s="74"/>
      <c r="G63" s="74"/>
      <c r="H63" s="74"/>
      <c r="I63" s="44"/>
      <c r="J63" s="44"/>
      <c r="K63" s="45"/>
    </row>
  </sheetData>
  <mergeCells count="2">
    <mergeCell ref="B9:C9"/>
    <mergeCell ref="G9:H9"/>
  </mergeCells>
  <pageMargins left="0.59" right="0.12" top="0.43" bottom="0.43" header="0.43" footer="0.43"/>
  <pageSetup paperSize="9" scale="85"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63"/>
  <sheetViews>
    <sheetView zoomScaleNormal="100" workbookViewId="0"/>
  </sheetViews>
  <sheetFormatPr baseColWidth="10" defaultColWidth="11.453125" defaultRowHeight="13" x14ac:dyDescent="0.3"/>
  <cols>
    <col min="1" max="1" width="22.1796875" style="1" customWidth="1"/>
    <col min="2" max="3" width="8.1796875" style="1" customWidth="1"/>
    <col min="4" max="5" width="10.1796875" style="1" customWidth="1"/>
    <col min="6" max="6" width="8.26953125" style="2" customWidth="1"/>
    <col min="7" max="8" width="8.81640625" style="2" customWidth="1"/>
    <col min="9" max="10" width="10.1796875" style="1" customWidth="1"/>
    <col min="11" max="11" width="8.26953125" style="1" customWidth="1"/>
    <col min="12" max="16384" width="11.453125" style="1"/>
  </cols>
  <sheetData>
    <row r="1" spans="1:11" ht="33" customHeight="1" x14ac:dyDescent="0.35">
      <c r="A1" s="48"/>
      <c r="B1" s="48"/>
      <c r="C1" s="48"/>
      <c r="D1" s="49"/>
      <c r="E1" s="49"/>
      <c r="F1" s="50"/>
      <c r="G1" s="50"/>
      <c r="H1" s="50"/>
      <c r="I1" s="49"/>
      <c r="J1" s="47"/>
      <c r="K1" s="54"/>
    </row>
    <row r="2" spans="1:11" ht="14.15" customHeight="1" x14ac:dyDescent="0.35">
      <c r="A2" s="48"/>
      <c r="B2" s="48"/>
      <c r="C2" s="48"/>
      <c r="D2" s="49"/>
      <c r="E2" s="49"/>
      <c r="F2" s="50"/>
      <c r="G2" s="50"/>
      <c r="H2" s="50"/>
      <c r="I2" s="49"/>
      <c r="J2" s="49"/>
      <c r="K2" s="55"/>
    </row>
    <row r="3" spans="1:11" ht="38.25" customHeight="1" x14ac:dyDescent="0.3">
      <c r="A3" s="49" t="s">
        <v>0</v>
      </c>
      <c r="B3" s="49"/>
      <c r="C3" s="49"/>
      <c r="D3" s="49"/>
      <c r="E3" s="49"/>
      <c r="F3" s="50"/>
      <c r="G3" s="50"/>
      <c r="H3" s="50"/>
      <c r="I3" s="49"/>
      <c r="J3" s="49"/>
      <c r="K3" s="56"/>
    </row>
    <row r="4" spans="1:11" ht="15" customHeight="1" x14ac:dyDescent="0.35">
      <c r="A4" s="51" t="s">
        <v>1</v>
      </c>
      <c r="B4" s="51"/>
      <c r="C4" s="51"/>
      <c r="D4" s="51"/>
      <c r="E4" s="51"/>
      <c r="F4" s="50"/>
      <c r="G4" s="50"/>
      <c r="H4" s="50"/>
      <c r="I4" s="47"/>
      <c r="J4" s="47"/>
      <c r="K4" s="64" t="s">
        <v>62</v>
      </c>
    </row>
    <row r="5" spans="1:11" ht="15" customHeight="1" x14ac:dyDescent="0.35">
      <c r="A5" s="51" t="s">
        <v>2</v>
      </c>
      <c r="B5" s="51"/>
      <c r="C5" s="51"/>
      <c r="D5" s="51"/>
      <c r="E5" s="51"/>
      <c r="F5" s="57"/>
      <c r="G5" s="58"/>
      <c r="H5" s="58"/>
      <c r="I5" s="47"/>
      <c r="J5" s="47"/>
      <c r="K5" s="64" t="s">
        <v>63</v>
      </c>
    </row>
    <row r="6" spans="1:11" ht="3" customHeight="1" x14ac:dyDescent="0.3">
      <c r="A6" s="49"/>
      <c r="B6" s="49"/>
      <c r="C6" s="49"/>
      <c r="D6" s="49"/>
      <c r="E6" s="49"/>
      <c r="F6" s="50"/>
      <c r="G6" s="50"/>
      <c r="H6" s="50"/>
      <c r="I6" s="49"/>
      <c r="J6" s="49"/>
      <c r="K6" s="56"/>
    </row>
    <row r="7" spans="1:11" ht="14.25" customHeight="1" x14ac:dyDescent="0.35">
      <c r="A7" s="52" t="s">
        <v>64</v>
      </c>
      <c r="B7" s="52"/>
      <c r="C7" s="52"/>
      <c r="D7" s="49"/>
      <c r="E7" s="49"/>
      <c r="F7" s="59"/>
      <c r="G7" s="59"/>
      <c r="H7" s="59"/>
      <c r="I7" s="60"/>
      <c r="J7" s="61"/>
      <c r="K7" s="62"/>
    </row>
    <row r="8" spans="1:11" ht="7.5" customHeight="1" x14ac:dyDescent="0.35">
      <c r="A8" s="52"/>
      <c r="B8" s="52"/>
      <c r="C8" s="52"/>
      <c r="D8" s="49"/>
      <c r="E8" s="49"/>
      <c r="F8" s="59"/>
      <c r="G8" s="59"/>
      <c r="H8" s="59"/>
      <c r="I8" s="60"/>
      <c r="J8" s="61"/>
      <c r="K8" s="62"/>
    </row>
    <row r="9" spans="1:11" ht="14.25" customHeight="1" x14ac:dyDescent="0.35">
      <c r="A9" s="52"/>
      <c r="B9" s="206" t="s">
        <v>39</v>
      </c>
      <c r="C9" s="206"/>
      <c r="D9" s="49"/>
      <c r="E9" s="49"/>
      <c r="F9" s="59"/>
      <c r="G9" s="206" t="s">
        <v>39</v>
      </c>
      <c r="H9" s="206"/>
      <c r="I9" s="60"/>
      <c r="J9" s="61"/>
      <c r="K9" s="62"/>
    </row>
    <row r="10" spans="1:11" s="6" customFormat="1" ht="15" customHeight="1" x14ac:dyDescent="0.35">
      <c r="A10" s="63" t="s">
        <v>3</v>
      </c>
      <c r="B10" s="3">
        <v>42066</v>
      </c>
      <c r="C10" s="4">
        <v>41701</v>
      </c>
      <c r="D10" s="3">
        <v>42066</v>
      </c>
      <c r="E10" s="4">
        <v>41701</v>
      </c>
      <c r="F10" s="65" t="s">
        <v>4</v>
      </c>
      <c r="G10" s="5" t="s">
        <v>55</v>
      </c>
      <c r="H10" s="4" t="s">
        <v>60</v>
      </c>
      <c r="I10" s="5" t="s">
        <v>55</v>
      </c>
      <c r="J10" s="4" t="s">
        <v>60</v>
      </c>
      <c r="K10" s="66" t="s">
        <v>4</v>
      </c>
    </row>
    <row r="11" spans="1:11" ht="14.5" x14ac:dyDescent="0.35">
      <c r="A11" s="79" t="s">
        <v>5</v>
      </c>
      <c r="B11" s="110">
        <v>0.89439878444643961</v>
      </c>
      <c r="C11" s="80">
        <v>1.2799544905070044</v>
      </c>
      <c r="D11" s="81">
        <v>259</v>
      </c>
      <c r="E11" s="82">
        <v>360</v>
      </c>
      <c r="F11" s="83">
        <v>-28.055555555555557</v>
      </c>
      <c r="G11" s="84">
        <v>1.0754180253937418</v>
      </c>
      <c r="H11" s="85">
        <v>1.222100459154656</v>
      </c>
      <c r="I11" s="86">
        <v>775</v>
      </c>
      <c r="J11" s="87">
        <v>881</v>
      </c>
      <c r="K11" s="88">
        <v>-12.031782065834278</v>
      </c>
    </row>
    <row r="12" spans="1:11" ht="14.5" x14ac:dyDescent="0.35">
      <c r="A12" s="17" t="s">
        <v>51</v>
      </c>
      <c r="B12" s="7">
        <v>0.10014503764072104</v>
      </c>
      <c r="C12" s="8">
        <v>7.1108582805944681E-3</v>
      </c>
      <c r="D12" s="14">
        <v>29</v>
      </c>
      <c r="E12" s="15">
        <v>2</v>
      </c>
      <c r="F12" s="9">
        <v>1350</v>
      </c>
      <c r="G12" s="10">
        <v>8.4645805869700969E-2</v>
      </c>
      <c r="H12" s="11">
        <v>2.7743483749254395E-3</v>
      </c>
      <c r="I12" s="13">
        <v>61</v>
      </c>
      <c r="J12" s="16">
        <v>2</v>
      </c>
      <c r="K12" s="12">
        <v>2950</v>
      </c>
    </row>
    <row r="13" spans="1:11" ht="14.5" x14ac:dyDescent="0.35">
      <c r="A13" s="86" t="s">
        <v>6</v>
      </c>
      <c r="B13" s="90">
        <v>6.5612266040472406E-2</v>
      </c>
      <c r="C13" s="80">
        <v>8.5330299367133614E-2</v>
      </c>
      <c r="D13" s="81">
        <v>19</v>
      </c>
      <c r="E13" s="82">
        <v>24</v>
      </c>
      <c r="F13" s="83">
        <v>-20.833333333333329</v>
      </c>
      <c r="G13" s="84">
        <v>7.3544716575313945E-2</v>
      </c>
      <c r="H13" s="85">
        <v>5.132544493612063E-2</v>
      </c>
      <c r="I13" s="86">
        <v>53</v>
      </c>
      <c r="J13" s="87">
        <v>37</v>
      </c>
      <c r="K13" s="88">
        <v>43.243243243243256</v>
      </c>
    </row>
    <row r="14" spans="1:11" ht="14.5" x14ac:dyDescent="0.35">
      <c r="A14" s="18" t="s">
        <v>7</v>
      </c>
      <c r="B14" s="7">
        <v>7.5039712687340288</v>
      </c>
      <c r="C14" s="8">
        <v>5.6993529118964661</v>
      </c>
      <c r="D14" s="14">
        <v>2173</v>
      </c>
      <c r="E14" s="15">
        <v>1603</v>
      </c>
      <c r="F14" s="9">
        <v>35.558328134747342</v>
      </c>
      <c r="G14" s="10">
        <v>5.7351002567126903</v>
      </c>
      <c r="H14" s="11">
        <v>5.4959841307272956</v>
      </c>
      <c r="I14" s="13">
        <v>4133</v>
      </c>
      <c r="J14" s="16">
        <v>3962</v>
      </c>
      <c r="K14" s="12">
        <v>4.3160020191822355</v>
      </c>
    </row>
    <row r="15" spans="1:11" ht="14.5" x14ac:dyDescent="0.35">
      <c r="A15" s="89" t="s">
        <v>8</v>
      </c>
      <c r="B15" s="90">
        <v>6.4956143380067681</v>
      </c>
      <c r="C15" s="80">
        <v>7.2424091587854651</v>
      </c>
      <c r="D15" s="81">
        <v>1881</v>
      </c>
      <c r="E15" s="82">
        <v>2037</v>
      </c>
      <c r="F15" s="83">
        <v>-7.6583210603829173</v>
      </c>
      <c r="G15" s="84">
        <v>7.5057239991674187</v>
      </c>
      <c r="H15" s="85">
        <v>7.9582183134736226</v>
      </c>
      <c r="I15" s="86">
        <v>5409</v>
      </c>
      <c r="J15" s="87">
        <v>5737</v>
      </c>
      <c r="K15" s="88">
        <v>-5.7172738364999134</v>
      </c>
    </row>
    <row r="16" spans="1:11" ht="14.5" x14ac:dyDescent="0.35">
      <c r="A16" s="18" t="s">
        <v>9</v>
      </c>
      <c r="B16" s="7">
        <v>1.0359831480074591E-2</v>
      </c>
      <c r="C16" s="8">
        <v>1.0666287420891702E-2</v>
      </c>
      <c r="D16" s="14">
        <v>3</v>
      </c>
      <c r="E16" s="15">
        <v>3</v>
      </c>
      <c r="F16" s="9">
        <v>0</v>
      </c>
      <c r="G16" s="10">
        <v>6.9381808089918826E-3</v>
      </c>
      <c r="H16" s="11">
        <v>2.7743483749254391E-2</v>
      </c>
      <c r="I16" s="13">
        <v>5</v>
      </c>
      <c r="J16" s="16">
        <v>20</v>
      </c>
      <c r="K16" s="12">
        <v>-75</v>
      </c>
    </row>
    <row r="17" spans="1:11" ht="14.5" x14ac:dyDescent="0.35">
      <c r="A17" s="79" t="s">
        <v>10</v>
      </c>
      <c r="B17" s="90">
        <v>1.8060639546930035</v>
      </c>
      <c r="C17" s="80">
        <v>2.5101329730498474</v>
      </c>
      <c r="D17" s="81">
        <v>523</v>
      </c>
      <c r="E17" s="82">
        <v>706</v>
      </c>
      <c r="F17" s="83">
        <v>-25.920679886685548</v>
      </c>
      <c r="G17" s="84">
        <v>1.9107749947963646</v>
      </c>
      <c r="H17" s="85">
        <v>2.4081343894352814</v>
      </c>
      <c r="I17" s="86">
        <v>1377</v>
      </c>
      <c r="J17" s="87">
        <v>1736</v>
      </c>
      <c r="K17" s="88">
        <v>-20.679723502304142</v>
      </c>
    </row>
    <row r="18" spans="1:11" ht="14.5" x14ac:dyDescent="0.35">
      <c r="A18" s="13" t="s">
        <v>11</v>
      </c>
      <c r="B18" s="7">
        <v>2.3862145175771809</v>
      </c>
      <c r="C18" s="8">
        <v>2.6985707174856004</v>
      </c>
      <c r="D18" s="14">
        <v>691</v>
      </c>
      <c r="E18" s="15">
        <v>759</v>
      </c>
      <c r="F18" s="9">
        <v>-8.959156785243735</v>
      </c>
      <c r="G18" s="10">
        <v>2.6656490668146815</v>
      </c>
      <c r="H18" s="11">
        <v>2.8548044777982771</v>
      </c>
      <c r="I18" s="13">
        <v>1921</v>
      </c>
      <c r="J18" s="16">
        <v>2058</v>
      </c>
      <c r="K18" s="12">
        <v>-6.6569484936831884</v>
      </c>
    </row>
    <row r="19" spans="1:11" ht="14.5" x14ac:dyDescent="0.35">
      <c r="A19" s="79" t="s">
        <v>68</v>
      </c>
      <c r="B19" s="90">
        <v>0.16230402652116857</v>
      </c>
      <c r="C19" s="80">
        <v>0.19199317357605064</v>
      </c>
      <c r="D19" s="81">
        <v>47</v>
      </c>
      <c r="E19" s="82">
        <v>54</v>
      </c>
      <c r="F19" s="83">
        <v>-12.962962962962962</v>
      </c>
      <c r="G19" s="84">
        <v>0.18455560951918407</v>
      </c>
      <c r="H19" s="85">
        <v>0.24136830861851322</v>
      </c>
      <c r="I19" s="86">
        <v>133</v>
      </c>
      <c r="J19" s="87">
        <v>174</v>
      </c>
      <c r="K19" s="88">
        <v>-23.563218390804593</v>
      </c>
    </row>
    <row r="20" spans="1:11" ht="14.5" x14ac:dyDescent="0.35">
      <c r="A20" s="17" t="s">
        <v>12</v>
      </c>
      <c r="B20" s="7">
        <v>2.800607776780164</v>
      </c>
      <c r="C20" s="8">
        <v>2.6416838512408445</v>
      </c>
      <c r="D20" s="14">
        <v>811</v>
      </c>
      <c r="E20" s="15">
        <v>743</v>
      </c>
      <c r="F20" s="9">
        <v>9.1520861372812874</v>
      </c>
      <c r="G20" s="10">
        <v>2.8252272254214947</v>
      </c>
      <c r="H20" s="11">
        <v>2.9297118839212639</v>
      </c>
      <c r="I20" s="13">
        <v>2036</v>
      </c>
      <c r="J20" s="16">
        <v>2112</v>
      </c>
      <c r="K20" s="12">
        <v>-3.5984848484848442</v>
      </c>
    </row>
    <row r="21" spans="1:11" ht="14.5" x14ac:dyDescent="0.35">
      <c r="A21" s="109" t="s">
        <v>13</v>
      </c>
      <c r="B21" s="90">
        <v>4.4927135851923472</v>
      </c>
      <c r="C21" s="80">
        <v>5.5713574628457652</v>
      </c>
      <c r="D21" s="81">
        <v>1301</v>
      </c>
      <c r="E21" s="82">
        <v>1567</v>
      </c>
      <c r="F21" s="83">
        <v>-16.975111678366304</v>
      </c>
      <c r="G21" s="84">
        <v>4.6888225907167138</v>
      </c>
      <c r="H21" s="85">
        <v>5.0229577328025075</v>
      </c>
      <c r="I21" s="86">
        <v>3379</v>
      </c>
      <c r="J21" s="87">
        <v>3621</v>
      </c>
      <c r="K21" s="88">
        <v>-6.6832366749516723</v>
      </c>
    </row>
    <row r="22" spans="1:11" ht="14.5" x14ac:dyDescent="0.35">
      <c r="A22" s="17" t="s">
        <v>14</v>
      </c>
      <c r="B22" s="7">
        <v>1.2984322121693486</v>
      </c>
      <c r="C22" s="8">
        <v>1.9305980231813982</v>
      </c>
      <c r="D22" s="14">
        <v>376</v>
      </c>
      <c r="E22" s="15">
        <v>543</v>
      </c>
      <c r="F22" s="9">
        <v>-30.755064456721911</v>
      </c>
      <c r="G22" s="10">
        <v>1.3071532644140706</v>
      </c>
      <c r="H22" s="11">
        <v>1.6368655412060094</v>
      </c>
      <c r="I22" s="13">
        <v>942</v>
      </c>
      <c r="J22" s="16">
        <v>1180</v>
      </c>
      <c r="K22" s="12">
        <v>-20.169491525423723</v>
      </c>
    </row>
    <row r="23" spans="1:11" ht="14.5" x14ac:dyDescent="0.35">
      <c r="A23" s="86" t="s">
        <v>15</v>
      </c>
      <c r="B23" s="90">
        <v>2.3206022515367084</v>
      </c>
      <c r="C23" s="80">
        <v>2.6167958472587642</v>
      </c>
      <c r="D23" s="81">
        <v>672</v>
      </c>
      <c r="E23" s="82">
        <v>736</v>
      </c>
      <c r="F23" s="83">
        <v>-8.6956521739130466</v>
      </c>
      <c r="G23" s="84">
        <v>2.5282730867966419</v>
      </c>
      <c r="H23" s="85">
        <v>2.8395455617361876</v>
      </c>
      <c r="I23" s="86">
        <v>1822</v>
      </c>
      <c r="J23" s="87">
        <v>2047</v>
      </c>
      <c r="K23" s="88">
        <v>-10.991695163654128</v>
      </c>
    </row>
    <row r="24" spans="1:11" ht="14.5" x14ac:dyDescent="0.35">
      <c r="A24" s="17" t="s">
        <v>37</v>
      </c>
      <c r="B24" s="7">
        <v>5.1799157400372949E-2</v>
      </c>
      <c r="C24" s="8">
        <v>3.5554291402972338E-2</v>
      </c>
      <c r="D24" s="14">
        <v>15</v>
      </c>
      <c r="E24" s="15">
        <v>10</v>
      </c>
      <c r="F24" s="9">
        <v>50</v>
      </c>
      <c r="G24" s="10">
        <v>4.9954901824741556E-2</v>
      </c>
      <c r="H24" s="11">
        <v>4.1615225623881591E-2</v>
      </c>
      <c r="I24" s="13">
        <v>36</v>
      </c>
      <c r="J24" s="16">
        <v>30</v>
      </c>
      <c r="K24" s="12">
        <v>20</v>
      </c>
    </row>
    <row r="25" spans="1:11" ht="14.5" x14ac:dyDescent="0.35">
      <c r="A25" s="86" t="s">
        <v>40</v>
      </c>
      <c r="B25" s="90">
        <v>0.88749223012639</v>
      </c>
      <c r="C25" s="80">
        <v>0.64708810353409663</v>
      </c>
      <c r="D25" s="81">
        <v>257</v>
      </c>
      <c r="E25" s="82">
        <v>182</v>
      </c>
      <c r="F25" s="83">
        <v>41.208791208791212</v>
      </c>
      <c r="G25" s="84">
        <v>0.86449732880038854</v>
      </c>
      <c r="H25" s="85">
        <v>0.56596706848478961</v>
      </c>
      <c r="I25" s="86">
        <v>623</v>
      </c>
      <c r="J25" s="87">
        <v>408</v>
      </c>
      <c r="K25" s="88">
        <v>52.696078431372541</v>
      </c>
    </row>
    <row r="26" spans="1:11" ht="14.5" x14ac:dyDescent="0.35">
      <c r="A26" s="13" t="s">
        <v>16</v>
      </c>
      <c r="B26" s="7">
        <v>1.5263485047309897</v>
      </c>
      <c r="C26" s="8">
        <v>1.3439522150323544</v>
      </c>
      <c r="D26" s="14">
        <v>442</v>
      </c>
      <c r="E26" s="15">
        <v>378</v>
      </c>
      <c r="F26" s="9">
        <v>16.931216931216937</v>
      </c>
      <c r="G26" s="10">
        <v>1.7054048428502044</v>
      </c>
      <c r="H26" s="11">
        <v>1.370528097213167</v>
      </c>
      <c r="I26" s="13">
        <v>1229</v>
      </c>
      <c r="J26" s="16">
        <v>988</v>
      </c>
      <c r="K26" s="12">
        <v>24.392712550607285</v>
      </c>
    </row>
    <row r="27" spans="1:11" ht="14.5" x14ac:dyDescent="0.35">
      <c r="A27" s="86" t="s">
        <v>17</v>
      </c>
      <c r="B27" s="90">
        <v>1.5090821189308654</v>
      </c>
      <c r="C27" s="80">
        <v>1.7848254284292115</v>
      </c>
      <c r="D27" s="81">
        <v>437</v>
      </c>
      <c r="E27" s="82">
        <v>502</v>
      </c>
      <c r="F27" s="83">
        <v>-12.948207171314735</v>
      </c>
      <c r="G27" s="84">
        <v>1.4264899743287309</v>
      </c>
      <c r="H27" s="85">
        <v>1.5619581350830223</v>
      </c>
      <c r="I27" s="86">
        <v>1028</v>
      </c>
      <c r="J27" s="87">
        <v>1126</v>
      </c>
      <c r="K27" s="88">
        <v>-8.703374777975128</v>
      </c>
    </row>
    <row r="28" spans="1:11" ht="14.5" x14ac:dyDescent="0.35">
      <c r="A28" s="13" t="s">
        <v>66</v>
      </c>
      <c r="B28" s="7">
        <v>1.471096070170592</v>
      </c>
      <c r="C28" s="8">
        <v>1.4541705183815687</v>
      </c>
      <c r="D28" s="14">
        <v>426</v>
      </c>
      <c r="E28" s="15">
        <v>409</v>
      </c>
      <c r="F28" s="9">
        <v>4.1564792176039163</v>
      </c>
      <c r="G28" s="10">
        <v>1.500034690904045</v>
      </c>
      <c r="H28" s="11">
        <v>1.3594307037134652</v>
      </c>
      <c r="I28" s="13">
        <v>1081</v>
      </c>
      <c r="J28" s="16">
        <v>980</v>
      </c>
      <c r="K28" s="12">
        <v>10.306122448979593</v>
      </c>
    </row>
    <row r="29" spans="1:11" ht="14.5" x14ac:dyDescent="0.35">
      <c r="A29" s="79" t="s">
        <v>18</v>
      </c>
      <c r="B29" s="90">
        <v>0.22100973824159126</v>
      </c>
      <c r="C29" s="80">
        <v>0.17066059873426723</v>
      </c>
      <c r="D29" s="81">
        <v>64</v>
      </c>
      <c r="E29" s="82">
        <v>48</v>
      </c>
      <c r="F29" s="83">
        <v>33.333333333333343</v>
      </c>
      <c r="G29" s="84">
        <v>0.20398251578436136</v>
      </c>
      <c r="H29" s="85">
        <v>0.18588134112000446</v>
      </c>
      <c r="I29" s="86">
        <v>147</v>
      </c>
      <c r="J29" s="87">
        <v>134</v>
      </c>
      <c r="K29" s="88">
        <v>9.7014925373134275</v>
      </c>
    </row>
    <row r="30" spans="1:11" ht="14.5" x14ac:dyDescent="0.35">
      <c r="A30" s="17" t="s">
        <v>19</v>
      </c>
      <c r="B30" s="7">
        <v>0.14849091788106913</v>
      </c>
      <c r="C30" s="8">
        <v>0.20977031927753681</v>
      </c>
      <c r="D30" s="14">
        <v>43</v>
      </c>
      <c r="E30" s="15">
        <v>59</v>
      </c>
      <c r="F30" s="9">
        <v>-27.118644067796609</v>
      </c>
      <c r="G30" s="10">
        <v>0.12905016304724901</v>
      </c>
      <c r="H30" s="11">
        <v>0.24969135374328955</v>
      </c>
      <c r="I30" s="13">
        <v>93</v>
      </c>
      <c r="J30" s="16">
        <v>180</v>
      </c>
      <c r="K30" s="12">
        <v>-48.333333333333336</v>
      </c>
    </row>
    <row r="31" spans="1:11" ht="14.5" x14ac:dyDescent="0.35">
      <c r="A31" s="79" t="s">
        <v>20</v>
      </c>
      <c r="B31" s="90">
        <v>1.9200221009738241</v>
      </c>
      <c r="C31" s="80">
        <v>2.1154803384768543</v>
      </c>
      <c r="D31" s="81">
        <v>556</v>
      </c>
      <c r="E31" s="82">
        <v>595</v>
      </c>
      <c r="F31" s="83">
        <v>-6.5546218487395009</v>
      </c>
      <c r="G31" s="84">
        <v>1.8622077291334211</v>
      </c>
      <c r="H31" s="85">
        <v>2.2694169706890097</v>
      </c>
      <c r="I31" s="86">
        <v>1342</v>
      </c>
      <c r="J31" s="87">
        <v>1636</v>
      </c>
      <c r="K31" s="88">
        <v>-17.970660146699259</v>
      </c>
    </row>
    <row r="32" spans="1:11" ht="14.5" x14ac:dyDescent="0.35">
      <c r="A32" s="18" t="s">
        <v>21</v>
      </c>
      <c r="B32" s="7">
        <v>7.8941915878168389</v>
      </c>
      <c r="C32" s="8">
        <v>8.5792505155372254</v>
      </c>
      <c r="D32" s="14">
        <v>2286</v>
      </c>
      <c r="E32" s="15">
        <v>2413</v>
      </c>
      <c r="F32" s="9">
        <v>-5.2631578947368354</v>
      </c>
      <c r="G32" s="10">
        <v>8.5325747588982157</v>
      </c>
      <c r="H32" s="11">
        <v>8.6504182330175201</v>
      </c>
      <c r="I32" s="13">
        <v>6149</v>
      </c>
      <c r="J32" s="16">
        <v>6236</v>
      </c>
      <c r="K32" s="12">
        <v>-1.3951250801795965</v>
      </c>
    </row>
    <row r="33" spans="1:11" ht="14.5" x14ac:dyDescent="0.35">
      <c r="A33" s="89" t="s">
        <v>67</v>
      </c>
      <c r="B33" s="90">
        <v>1.5643345534912632</v>
      </c>
      <c r="C33" s="80">
        <v>2.1083694801962598</v>
      </c>
      <c r="D33" s="81">
        <v>453</v>
      </c>
      <c r="E33" s="82">
        <v>593</v>
      </c>
      <c r="F33" s="83">
        <v>-23.608768971332211</v>
      </c>
      <c r="G33" s="84">
        <v>1.5513772288905849</v>
      </c>
      <c r="H33" s="85">
        <v>2.0003051783212418</v>
      </c>
      <c r="I33" s="86">
        <v>1118</v>
      </c>
      <c r="J33" s="87">
        <v>1442</v>
      </c>
      <c r="K33" s="88">
        <v>-22.468793342579744</v>
      </c>
    </row>
    <row r="34" spans="1:11" ht="14.5" x14ac:dyDescent="0.35">
      <c r="A34" s="17" t="s">
        <v>22</v>
      </c>
      <c r="B34" s="7">
        <v>1.2362732232889011</v>
      </c>
      <c r="C34" s="8">
        <v>1.6781625542202945</v>
      </c>
      <c r="D34" s="14">
        <v>358</v>
      </c>
      <c r="E34" s="15">
        <v>472</v>
      </c>
      <c r="F34" s="9">
        <v>-24.152542372881356</v>
      </c>
      <c r="G34" s="10">
        <v>1.2960521751196836</v>
      </c>
      <c r="H34" s="11">
        <v>1.3760767939630179</v>
      </c>
      <c r="I34" s="13">
        <v>934</v>
      </c>
      <c r="J34" s="16">
        <v>992</v>
      </c>
      <c r="K34" s="12">
        <v>-5.8467741935483843</v>
      </c>
    </row>
    <row r="35" spans="1:11" ht="14.5" x14ac:dyDescent="0.35">
      <c r="A35" s="79" t="s">
        <v>23</v>
      </c>
      <c r="B35" s="90">
        <v>2.1479383935354655</v>
      </c>
      <c r="C35" s="80">
        <v>2.1048140510559628</v>
      </c>
      <c r="D35" s="81">
        <v>622</v>
      </c>
      <c r="E35" s="82">
        <v>592</v>
      </c>
      <c r="F35" s="83">
        <v>5.0675675675675649</v>
      </c>
      <c r="G35" s="84">
        <v>1.8538819121626311</v>
      </c>
      <c r="H35" s="85">
        <v>2.1126662875057223</v>
      </c>
      <c r="I35" s="86">
        <v>1336</v>
      </c>
      <c r="J35" s="87">
        <v>1523</v>
      </c>
      <c r="K35" s="88">
        <v>-12.278397898883782</v>
      </c>
    </row>
    <row r="36" spans="1:11" ht="14.5" x14ac:dyDescent="0.35">
      <c r="A36" s="17" t="s">
        <v>24</v>
      </c>
      <c r="B36" s="7">
        <v>2.8524069341805376</v>
      </c>
      <c r="C36" s="8">
        <v>4.2629595392163839</v>
      </c>
      <c r="D36" s="14">
        <v>826</v>
      </c>
      <c r="E36" s="15">
        <v>1199</v>
      </c>
      <c r="F36" s="9">
        <v>-31.109257714762308</v>
      </c>
      <c r="G36" s="10">
        <v>2.8030250468327202</v>
      </c>
      <c r="H36" s="11">
        <v>4.3071758520717447</v>
      </c>
      <c r="I36" s="13">
        <v>2020</v>
      </c>
      <c r="J36" s="16">
        <v>3105</v>
      </c>
      <c r="K36" s="12">
        <v>-34.943639291465374</v>
      </c>
    </row>
    <row r="37" spans="1:11" ht="14.5" x14ac:dyDescent="0.35">
      <c r="A37" s="79" t="s">
        <v>25</v>
      </c>
      <c r="B37" s="90">
        <v>2.8558602113405622</v>
      </c>
      <c r="C37" s="80">
        <v>3.3812131124226692</v>
      </c>
      <c r="D37" s="81">
        <v>827</v>
      </c>
      <c r="E37" s="82">
        <v>951</v>
      </c>
      <c r="F37" s="83">
        <v>-13.03890641430074</v>
      </c>
      <c r="G37" s="84">
        <v>3.1596475404149031</v>
      </c>
      <c r="H37" s="85">
        <v>3.2556978179750033</v>
      </c>
      <c r="I37" s="86">
        <v>2277</v>
      </c>
      <c r="J37" s="87">
        <v>2347</v>
      </c>
      <c r="K37" s="88">
        <v>-2.9825308904985093</v>
      </c>
    </row>
    <row r="38" spans="1:11" ht="14.5" x14ac:dyDescent="0.35">
      <c r="A38" s="18" t="s">
        <v>26</v>
      </c>
      <c r="B38" s="7">
        <v>0.83223979556599215</v>
      </c>
      <c r="C38" s="8">
        <v>1.6248311171158361</v>
      </c>
      <c r="D38" s="14">
        <v>241</v>
      </c>
      <c r="E38" s="15">
        <v>457</v>
      </c>
      <c r="F38" s="9">
        <v>-47.264770240700216</v>
      </c>
      <c r="G38" s="10">
        <v>0.59668354957330194</v>
      </c>
      <c r="H38" s="11">
        <v>1.3691409230257043</v>
      </c>
      <c r="I38" s="13">
        <v>430</v>
      </c>
      <c r="J38" s="16">
        <v>987</v>
      </c>
      <c r="K38" s="12">
        <v>-56.433637284701113</v>
      </c>
    </row>
    <row r="39" spans="1:11" ht="14.5" x14ac:dyDescent="0.35">
      <c r="A39" s="79" t="s">
        <v>27</v>
      </c>
      <c r="B39" s="90">
        <v>3.7433524414669526</v>
      </c>
      <c r="C39" s="80">
        <v>4.145630377586575</v>
      </c>
      <c r="D39" s="81">
        <v>1084</v>
      </c>
      <c r="E39" s="82">
        <v>1166</v>
      </c>
      <c r="F39" s="83">
        <v>-7.0325900514579729</v>
      </c>
      <c r="G39" s="84">
        <v>3.4232984111565945</v>
      </c>
      <c r="H39" s="85">
        <v>4.0977125497648741</v>
      </c>
      <c r="I39" s="86">
        <v>2467</v>
      </c>
      <c r="J39" s="87">
        <v>2954</v>
      </c>
      <c r="K39" s="88">
        <v>-16.486120514556532</v>
      </c>
    </row>
    <row r="40" spans="1:11" ht="14.5" x14ac:dyDescent="0.35">
      <c r="A40" s="13" t="s">
        <v>28</v>
      </c>
      <c r="B40" s="7">
        <v>4.7896954209544855</v>
      </c>
      <c r="C40" s="8">
        <v>3.608760577401692</v>
      </c>
      <c r="D40" s="14">
        <v>1387</v>
      </c>
      <c r="E40" s="15">
        <v>1015</v>
      </c>
      <c r="F40" s="9">
        <v>36.650246305418733</v>
      </c>
      <c r="G40" s="10">
        <v>4.6471935058627629</v>
      </c>
      <c r="H40" s="11">
        <v>4.1615225623881589</v>
      </c>
      <c r="I40" s="13">
        <v>3349</v>
      </c>
      <c r="J40" s="16">
        <v>3000</v>
      </c>
      <c r="K40" s="12">
        <v>11.63333333333334</v>
      </c>
    </row>
    <row r="41" spans="1:11" ht="14.5" x14ac:dyDescent="0.35">
      <c r="A41" s="86" t="s">
        <v>69</v>
      </c>
      <c r="B41" s="90">
        <v>8.3569307272601705</v>
      </c>
      <c r="C41" s="80">
        <v>6.2148901372395651</v>
      </c>
      <c r="D41" s="81">
        <v>2420</v>
      </c>
      <c r="E41" s="82">
        <v>1748</v>
      </c>
      <c r="F41" s="83">
        <v>38.443935926773463</v>
      </c>
      <c r="G41" s="84">
        <v>8.5034343995004509</v>
      </c>
      <c r="H41" s="85">
        <v>6.8387687441912082</v>
      </c>
      <c r="I41" s="86">
        <v>6128</v>
      </c>
      <c r="J41" s="87">
        <v>4930</v>
      </c>
      <c r="K41" s="88">
        <v>24.300202839756594</v>
      </c>
    </row>
    <row r="42" spans="1:11" ht="14.5" x14ac:dyDescent="0.35">
      <c r="A42" s="13" t="s">
        <v>29</v>
      </c>
      <c r="B42" s="7">
        <v>0.83569307272601712</v>
      </c>
      <c r="C42" s="8">
        <v>0.54398065846547672</v>
      </c>
      <c r="D42" s="14">
        <v>242</v>
      </c>
      <c r="E42" s="15">
        <v>153</v>
      </c>
      <c r="F42" s="9">
        <v>58.169934640522882</v>
      </c>
      <c r="G42" s="10">
        <v>0.78956497606327625</v>
      </c>
      <c r="H42" s="11">
        <v>0.62561555854568651</v>
      </c>
      <c r="I42" s="14">
        <v>569</v>
      </c>
      <c r="J42" s="15">
        <v>451</v>
      </c>
      <c r="K42" s="12">
        <v>26.164079822616415</v>
      </c>
    </row>
    <row r="43" spans="1:11" ht="14.5" x14ac:dyDescent="0.35">
      <c r="A43" s="79" t="s">
        <v>70</v>
      </c>
      <c r="B43" s="90">
        <v>0.14849091788106913</v>
      </c>
      <c r="C43" s="80">
        <v>0.25243546896110364</v>
      </c>
      <c r="D43" s="81">
        <v>43</v>
      </c>
      <c r="E43" s="82">
        <v>71</v>
      </c>
      <c r="F43" s="83">
        <v>-39.436619718309856</v>
      </c>
      <c r="G43" s="84">
        <v>0.18039270103378896</v>
      </c>
      <c r="H43" s="85">
        <v>0.28437070842985757</v>
      </c>
      <c r="I43" s="86">
        <v>130</v>
      </c>
      <c r="J43" s="87">
        <v>205</v>
      </c>
      <c r="K43" s="88">
        <v>-36.585365853658537</v>
      </c>
    </row>
    <row r="44" spans="1:11" ht="14.5" x14ac:dyDescent="0.35">
      <c r="A44" s="17" t="s">
        <v>30</v>
      </c>
      <c r="B44" s="7">
        <v>1.343324815249672</v>
      </c>
      <c r="C44" s="8">
        <v>1.7741591410083197</v>
      </c>
      <c r="D44" s="14">
        <v>389</v>
      </c>
      <c r="E44" s="15">
        <v>499</v>
      </c>
      <c r="F44" s="9">
        <v>-22.044088176352702</v>
      </c>
      <c r="G44" s="10">
        <v>1.4417539721085131</v>
      </c>
      <c r="H44" s="11">
        <v>1.6354783670185464</v>
      </c>
      <c r="I44" s="13">
        <v>1039</v>
      </c>
      <c r="J44" s="16">
        <v>1179</v>
      </c>
      <c r="K44" s="12">
        <v>-11.874469889737071</v>
      </c>
    </row>
    <row r="45" spans="1:11" ht="14.5" x14ac:dyDescent="0.35">
      <c r="A45" s="79" t="s">
        <v>31</v>
      </c>
      <c r="B45" s="90">
        <v>2.8351405483804131</v>
      </c>
      <c r="C45" s="80">
        <v>2.5279101187513331</v>
      </c>
      <c r="D45" s="81">
        <v>821</v>
      </c>
      <c r="E45" s="82">
        <v>711</v>
      </c>
      <c r="F45" s="83">
        <v>15.471167369901551</v>
      </c>
      <c r="G45" s="84">
        <v>2.5130090890168599</v>
      </c>
      <c r="H45" s="85">
        <v>2.3984241701230422</v>
      </c>
      <c r="I45" s="86">
        <v>1811</v>
      </c>
      <c r="J45" s="87">
        <v>1729</v>
      </c>
      <c r="K45" s="88">
        <v>4.7426257952573678</v>
      </c>
    </row>
    <row r="46" spans="1:11" ht="14.5" x14ac:dyDescent="0.35">
      <c r="A46" s="17" t="s">
        <v>41</v>
      </c>
      <c r="B46" s="7">
        <v>4.2924235099109049</v>
      </c>
      <c r="C46" s="8">
        <v>1.1448481831757094</v>
      </c>
      <c r="D46" s="14">
        <v>1243</v>
      </c>
      <c r="E46" s="15">
        <v>322</v>
      </c>
      <c r="F46" s="9">
        <v>286.0248447204969</v>
      </c>
      <c r="G46" s="10">
        <v>2.2160549503920071</v>
      </c>
      <c r="H46" s="11">
        <v>0.51880314611105716</v>
      </c>
      <c r="I46" s="13">
        <v>1597</v>
      </c>
      <c r="J46" s="16">
        <v>374</v>
      </c>
      <c r="K46" s="12">
        <v>327.00534759358288</v>
      </c>
    </row>
    <row r="47" spans="1:11" ht="14.5" x14ac:dyDescent="0.35">
      <c r="A47" s="79" t="s">
        <v>32</v>
      </c>
      <c r="B47" s="90">
        <v>3.1735617100628497</v>
      </c>
      <c r="C47" s="80">
        <v>3.2069970845481048</v>
      </c>
      <c r="D47" s="81">
        <v>919</v>
      </c>
      <c r="E47" s="82">
        <v>902</v>
      </c>
      <c r="F47" s="83">
        <v>1.8847006651884755</v>
      </c>
      <c r="G47" s="84">
        <v>3.5023936723791018</v>
      </c>
      <c r="H47" s="85">
        <v>3.1724673667272398</v>
      </c>
      <c r="I47" s="86">
        <v>2524</v>
      </c>
      <c r="J47" s="87">
        <v>2287</v>
      </c>
      <c r="K47" s="88">
        <v>10.362920857017926</v>
      </c>
    </row>
    <row r="48" spans="1:11" ht="14.5" x14ac:dyDescent="0.35">
      <c r="A48" s="18" t="s">
        <v>33</v>
      </c>
      <c r="B48" s="7">
        <v>9.7693210857103399</v>
      </c>
      <c r="C48" s="8">
        <v>9.2654483396145917</v>
      </c>
      <c r="D48" s="14">
        <v>2829</v>
      </c>
      <c r="E48" s="15">
        <v>2606</v>
      </c>
      <c r="F48" s="9">
        <v>8.5571757482732096</v>
      </c>
      <c r="G48" s="10">
        <v>11.023381669326303</v>
      </c>
      <c r="H48" s="11">
        <v>9.589535157929781</v>
      </c>
      <c r="I48" s="13">
        <v>7944</v>
      </c>
      <c r="J48" s="16">
        <v>6913</v>
      </c>
      <c r="K48" s="12">
        <v>14.91393027629104</v>
      </c>
    </row>
    <row r="49" spans="1:13" ht="14.5" x14ac:dyDescent="0.35">
      <c r="A49" s="79" t="s">
        <v>34</v>
      </c>
      <c r="B49" s="90">
        <v>2.6072242558187719</v>
      </c>
      <c r="C49" s="80">
        <v>2.7483467254497618</v>
      </c>
      <c r="D49" s="81">
        <v>755</v>
      </c>
      <c r="E49" s="82">
        <v>773</v>
      </c>
      <c r="F49" s="83">
        <v>-2.3285899094437212</v>
      </c>
      <c r="G49" s="84">
        <v>3.0652882814126139</v>
      </c>
      <c r="H49" s="85">
        <v>2.8326096907988734</v>
      </c>
      <c r="I49" s="86">
        <v>2209</v>
      </c>
      <c r="J49" s="87">
        <v>2042</v>
      </c>
      <c r="K49" s="88">
        <v>8.1782566111655228</v>
      </c>
    </row>
    <row r="50" spans="1:13" ht="3" customHeight="1" x14ac:dyDescent="0.35">
      <c r="A50" s="13"/>
      <c r="B50" s="7">
        <v>0</v>
      </c>
      <c r="C50" s="8">
        <v>0</v>
      </c>
      <c r="D50" s="14"/>
      <c r="E50" s="15"/>
      <c r="F50" s="9" t="s">
        <v>38</v>
      </c>
      <c r="G50" s="10">
        <v>0</v>
      </c>
      <c r="H50" s="11">
        <v>0</v>
      </c>
      <c r="I50" s="13"/>
      <c r="J50" s="16"/>
      <c r="K50" s="12" t="s">
        <v>38</v>
      </c>
    </row>
    <row r="51" spans="1:13" ht="14.25" customHeight="1" x14ac:dyDescent="0.35">
      <c r="A51" s="86" t="s">
        <v>35</v>
      </c>
      <c r="B51" s="90">
        <v>0.64921610608467428</v>
      </c>
      <c r="C51" s="80">
        <v>0.57953494986844911</v>
      </c>
      <c r="D51" s="81">
        <v>188</v>
      </c>
      <c r="E51" s="82">
        <v>163</v>
      </c>
      <c r="F51" s="83">
        <v>15.337423312883431</v>
      </c>
      <c r="G51" s="84">
        <v>0.56754319017553589</v>
      </c>
      <c r="H51" s="85">
        <v>0.47718792048717557</v>
      </c>
      <c r="I51" s="86">
        <v>409</v>
      </c>
      <c r="J51" s="87">
        <v>344</v>
      </c>
      <c r="K51" s="88">
        <v>18.895348837209298</v>
      </c>
    </row>
    <row r="52" spans="1:13" ht="3" customHeight="1" x14ac:dyDescent="0.35">
      <c r="A52" s="19"/>
      <c r="B52" s="20">
        <v>0</v>
      </c>
      <c r="C52" s="21">
        <v>0</v>
      </c>
      <c r="D52" s="22"/>
      <c r="E52" s="23"/>
      <c r="F52" s="24"/>
      <c r="G52" s="25">
        <v>0</v>
      </c>
      <c r="H52" s="21">
        <v>0</v>
      </c>
      <c r="I52" s="26"/>
      <c r="J52" s="27"/>
      <c r="K52" s="28"/>
    </row>
    <row r="53" spans="1:13" ht="21.75" customHeight="1" x14ac:dyDescent="0.35">
      <c r="A53" s="29" t="s">
        <v>36</v>
      </c>
      <c r="B53" s="30">
        <v>100.00000000000001</v>
      </c>
      <c r="C53" s="31">
        <v>100.00000000000001</v>
      </c>
      <c r="D53" s="32">
        <v>28958</v>
      </c>
      <c r="E53" s="33">
        <v>28126</v>
      </c>
      <c r="F53" s="34">
        <v>2.9581170447273024</v>
      </c>
      <c r="G53" s="35">
        <v>100</v>
      </c>
      <c r="H53" s="31">
        <v>100</v>
      </c>
      <c r="I53" s="36">
        <v>72065</v>
      </c>
      <c r="J53" s="33">
        <v>72089</v>
      </c>
      <c r="K53" s="37">
        <v>-3.3292180499103097E-2</v>
      </c>
      <c r="M53" s="46"/>
    </row>
    <row r="54" spans="1:13" ht="3" customHeight="1" x14ac:dyDescent="0.3">
      <c r="A54" s="19"/>
      <c r="B54" s="38"/>
      <c r="C54" s="38"/>
      <c r="D54" s="22"/>
      <c r="E54" s="23"/>
      <c r="F54" s="24"/>
      <c r="G54" s="39"/>
      <c r="H54" s="39"/>
      <c r="I54" s="26"/>
      <c r="J54" s="23"/>
      <c r="K54" s="28"/>
    </row>
    <row r="55" spans="1:13" ht="14.5" x14ac:dyDescent="0.35">
      <c r="A55" s="91" t="s">
        <v>42</v>
      </c>
      <c r="B55" s="92">
        <v>51.388217418329994</v>
      </c>
      <c r="C55" s="93">
        <v>49.157363293749555</v>
      </c>
      <c r="D55" s="94">
        <v>14881</v>
      </c>
      <c r="E55" s="95">
        <v>13826</v>
      </c>
      <c r="F55" s="96">
        <v>7.6305511355417366</v>
      </c>
      <c r="G55" s="97">
        <v>50.904044959411642</v>
      </c>
      <c r="H55" s="98">
        <v>49.262716919363562</v>
      </c>
      <c r="I55" s="99">
        <v>36684</v>
      </c>
      <c r="J55" s="105">
        <v>35513</v>
      </c>
      <c r="K55" s="100">
        <v>3.2973840565426684</v>
      </c>
    </row>
    <row r="56" spans="1:13" ht="14.5" x14ac:dyDescent="0.35">
      <c r="A56" s="75" t="s">
        <v>49</v>
      </c>
      <c r="B56" s="67">
        <v>24.580426825056978</v>
      </c>
      <c r="C56" s="68">
        <v>29.41050984853872</v>
      </c>
      <c r="D56" s="76">
        <v>7118</v>
      </c>
      <c r="E56" s="77">
        <v>8272</v>
      </c>
      <c r="F56" s="69">
        <v>-13.950676982591887</v>
      </c>
      <c r="G56" s="70">
        <v>28.200929716228408</v>
      </c>
      <c r="H56" s="71">
        <v>31.513823190778069</v>
      </c>
      <c r="I56" s="78">
        <v>20323</v>
      </c>
      <c r="J56" s="106">
        <v>22718</v>
      </c>
      <c r="K56" s="72">
        <v>-10.542301258913625</v>
      </c>
    </row>
    <row r="57" spans="1:13" ht="14.5" x14ac:dyDescent="0.35">
      <c r="A57" s="89" t="s">
        <v>43</v>
      </c>
      <c r="B57" s="101">
        <v>5.476897575799434</v>
      </c>
      <c r="C57" s="102">
        <v>4.1562966650074662</v>
      </c>
      <c r="D57" s="81">
        <v>1586</v>
      </c>
      <c r="E57" s="82">
        <v>1169</v>
      </c>
      <c r="F57" s="83">
        <v>35.671514114627882</v>
      </c>
      <c r="G57" s="103">
        <v>5.2383265107888715</v>
      </c>
      <c r="H57" s="104">
        <v>4.040838408078903</v>
      </c>
      <c r="I57" s="86">
        <v>3775</v>
      </c>
      <c r="J57" s="107">
        <v>2913</v>
      </c>
      <c r="K57" s="88">
        <v>29.591486440096105</v>
      </c>
    </row>
    <row r="58" spans="1:13" ht="14.5" x14ac:dyDescent="0.35">
      <c r="A58" s="18" t="s">
        <v>44</v>
      </c>
      <c r="B58" s="40">
        <v>0.62504316596450038</v>
      </c>
      <c r="C58" s="41">
        <v>0.13510630733129489</v>
      </c>
      <c r="D58" s="14">
        <v>181</v>
      </c>
      <c r="E58" s="15">
        <v>38</v>
      </c>
      <c r="F58" s="9">
        <v>376.31578947368422</v>
      </c>
      <c r="G58" s="42">
        <v>0.63970027058905155</v>
      </c>
      <c r="H58" s="43">
        <v>0.11236110918448029</v>
      </c>
      <c r="I58" s="13">
        <v>461</v>
      </c>
      <c r="J58" s="108">
        <v>81</v>
      </c>
      <c r="K58" s="12">
        <v>469.1358024691358</v>
      </c>
    </row>
    <row r="59" spans="1:13" ht="14.5" x14ac:dyDescent="0.35">
      <c r="A59" s="89" t="s">
        <v>45</v>
      </c>
      <c r="B59" s="101">
        <v>6.4092824090061464</v>
      </c>
      <c r="C59" s="102">
        <v>2.3572495200170662</v>
      </c>
      <c r="D59" s="81">
        <v>1856</v>
      </c>
      <c r="E59" s="82">
        <v>663</v>
      </c>
      <c r="F59" s="83">
        <v>179.93966817496226</v>
      </c>
      <c r="G59" s="103">
        <v>4.1948241171164922</v>
      </c>
      <c r="H59" s="104">
        <v>1.8102623146388492</v>
      </c>
      <c r="I59" s="86">
        <v>3023</v>
      </c>
      <c r="J59" s="107">
        <v>1305</v>
      </c>
      <c r="K59" s="88">
        <v>131.64750957854403</v>
      </c>
    </row>
    <row r="60" spans="1:13" ht="14.5" x14ac:dyDescent="0.35">
      <c r="A60" s="18" t="s">
        <v>46</v>
      </c>
      <c r="B60" s="40">
        <v>0.19683679812141724</v>
      </c>
      <c r="C60" s="41">
        <v>0.31643319348645382</v>
      </c>
      <c r="D60" s="14">
        <v>57</v>
      </c>
      <c r="E60" s="15">
        <v>89</v>
      </c>
      <c r="F60" s="9">
        <v>-35.955056179775283</v>
      </c>
      <c r="G60" s="42">
        <v>0.12627489072365225</v>
      </c>
      <c r="H60" s="43">
        <v>0.38702159830209881</v>
      </c>
      <c r="I60" s="13">
        <v>91</v>
      </c>
      <c r="J60" s="108">
        <v>279</v>
      </c>
      <c r="K60" s="12">
        <v>-67.383512544802869</v>
      </c>
    </row>
    <row r="61" spans="1:13" ht="14.5" x14ac:dyDescent="0.35">
      <c r="A61" s="89" t="s">
        <v>47</v>
      </c>
      <c r="B61" s="101">
        <v>3.4532771600248634E-3</v>
      </c>
      <c r="C61" s="102">
        <v>0</v>
      </c>
      <c r="D61" s="81">
        <v>1</v>
      </c>
      <c r="E61" s="82">
        <v>0</v>
      </c>
      <c r="F61" s="83" t="s">
        <v>38</v>
      </c>
      <c r="G61" s="103">
        <v>1.3876361617983764E-3</v>
      </c>
      <c r="H61" s="104">
        <v>2.7743483749254391E-2</v>
      </c>
      <c r="I61" s="86">
        <v>1</v>
      </c>
      <c r="J61" s="107">
        <v>20</v>
      </c>
      <c r="K61" s="88">
        <v>-95</v>
      </c>
    </row>
    <row r="62" spans="1:13" ht="14.5" x14ac:dyDescent="0.35">
      <c r="A62" s="75" t="s">
        <v>48</v>
      </c>
      <c r="B62" s="67">
        <v>12.711513226051524</v>
      </c>
      <c r="C62" s="68">
        <v>6.9650856858422818</v>
      </c>
      <c r="D62" s="76">
        <v>3681</v>
      </c>
      <c r="E62" s="77">
        <v>1959</v>
      </c>
      <c r="F62" s="69">
        <v>87.901990811638598</v>
      </c>
      <c r="G62" s="70">
        <v>10.200513425379865</v>
      </c>
      <c r="H62" s="71">
        <v>6.3810012623285104</v>
      </c>
      <c r="I62" s="78">
        <v>7351</v>
      </c>
      <c r="J62" s="106">
        <v>4600</v>
      </c>
      <c r="K62" s="72">
        <v>59.804347826086939</v>
      </c>
    </row>
    <row r="63" spans="1:13" ht="14.25" customHeight="1" x14ac:dyDescent="0.3">
      <c r="A63" s="73" t="s">
        <v>65</v>
      </c>
      <c r="B63" s="53"/>
      <c r="C63" s="53"/>
      <c r="D63" s="53"/>
      <c r="E63" s="53"/>
      <c r="F63" s="74"/>
      <c r="G63" s="74"/>
      <c r="H63" s="74"/>
      <c r="I63" s="44"/>
      <c r="J63" s="44"/>
      <c r="K63" s="45"/>
    </row>
  </sheetData>
  <mergeCells count="2">
    <mergeCell ref="B9:C9"/>
    <mergeCell ref="G9:H9"/>
  </mergeCells>
  <pageMargins left="0.59" right="0.12" top="0.43" bottom="0.43" header="0.43" footer="0.43"/>
  <pageSetup paperSize="9" scale="85" orientation="portrait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334CE-86CC-417A-A2AF-10D6B042A403}">
  <sheetPr>
    <pageSetUpPr fitToPage="1"/>
  </sheetPr>
  <dimension ref="A1:M63"/>
  <sheetViews>
    <sheetView zoomScaleNormal="100" workbookViewId="0"/>
  </sheetViews>
  <sheetFormatPr baseColWidth="10" defaultColWidth="11.453125" defaultRowHeight="13" x14ac:dyDescent="0.3"/>
  <cols>
    <col min="1" max="1" width="22.1796875" style="1" customWidth="1"/>
    <col min="2" max="3" width="8.1796875" style="1" customWidth="1"/>
    <col min="4" max="5" width="10.1796875" style="1" customWidth="1"/>
    <col min="6" max="6" width="8.26953125" style="2" customWidth="1"/>
    <col min="7" max="8" width="8.81640625" style="2" customWidth="1"/>
    <col min="9" max="10" width="10.1796875" style="1" customWidth="1"/>
    <col min="11" max="11" width="8.26953125" style="1" customWidth="1"/>
    <col min="12" max="16384" width="11.453125" style="1"/>
  </cols>
  <sheetData>
    <row r="1" spans="1:11" ht="33" customHeight="1" x14ac:dyDescent="0.35">
      <c r="A1" s="48"/>
      <c r="B1" s="48"/>
      <c r="C1" s="48"/>
      <c r="D1" s="49"/>
      <c r="E1" s="49"/>
      <c r="F1" s="50"/>
      <c r="G1" s="50"/>
      <c r="H1" s="50"/>
      <c r="I1" s="49"/>
      <c r="J1" s="47"/>
      <c r="K1" s="54"/>
    </row>
    <row r="2" spans="1:11" ht="14.15" customHeight="1" x14ac:dyDescent="0.35">
      <c r="A2" s="48"/>
      <c r="B2" s="48"/>
      <c r="C2" s="48"/>
      <c r="D2" s="49"/>
      <c r="E2" s="49"/>
      <c r="F2" s="50"/>
      <c r="G2" s="50"/>
      <c r="H2" s="50"/>
      <c r="I2" s="49"/>
      <c r="J2" s="49"/>
      <c r="K2" s="55"/>
    </row>
    <row r="3" spans="1:11" ht="38.25" customHeight="1" x14ac:dyDescent="0.3">
      <c r="A3" s="49" t="s">
        <v>0</v>
      </c>
      <c r="B3" s="49"/>
      <c r="C3" s="49"/>
      <c r="D3" s="49"/>
      <c r="E3" s="49"/>
      <c r="F3" s="50"/>
      <c r="G3" s="50"/>
      <c r="H3" s="50"/>
      <c r="I3" s="49"/>
      <c r="J3" s="49"/>
      <c r="K3" s="56"/>
    </row>
    <row r="4" spans="1:11" ht="15" customHeight="1" x14ac:dyDescent="0.35">
      <c r="A4" s="51" t="s">
        <v>1</v>
      </c>
      <c r="B4" s="51"/>
      <c r="C4" s="51"/>
      <c r="D4" s="51"/>
      <c r="E4" s="51"/>
      <c r="F4" s="50"/>
      <c r="G4" s="50"/>
      <c r="H4" s="50"/>
      <c r="I4" s="47"/>
      <c r="J4" s="47"/>
      <c r="K4" s="64" t="s">
        <v>71</v>
      </c>
    </row>
    <row r="5" spans="1:11" ht="15" customHeight="1" x14ac:dyDescent="0.35">
      <c r="A5" s="51" t="s">
        <v>2</v>
      </c>
      <c r="B5" s="51"/>
      <c r="C5" s="51"/>
      <c r="D5" s="51"/>
      <c r="E5" s="51"/>
      <c r="F5" s="57"/>
      <c r="G5" s="58"/>
      <c r="H5" s="58"/>
      <c r="I5" s="47"/>
      <c r="J5" s="47"/>
      <c r="K5" s="64" t="s">
        <v>72</v>
      </c>
    </row>
    <row r="6" spans="1:11" ht="3" customHeight="1" x14ac:dyDescent="0.3">
      <c r="A6" s="49"/>
      <c r="B6" s="49"/>
      <c r="C6" s="49"/>
      <c r="D6" s="49"/>
      <c r="E6" s="49"/>
      <c r="F6" s="50"/>
      <c r="G6" s="50"/>
      <c r="H6" s="50"/>
      <c r="I6" s="49"/>
      <c r="J6" s="49"/>
      <c r="K6" s="56"/>
    </row>
    <row r="7" spans="1:11" ht="14.25" customHeight="1" x14ac:dyDescent="0.35">
      <c r="A7" s="52" t="s">
        <v>73</v>
      </c>
      <c r="B7" s="52"/>
      <c r="C7" s="52"/>
      <c r="D7" s="49"/>
      <c r="E7" s="49"/>
      <c r="F7" s="59"/>
      <c r="G7" s="59"/>
      <c r="H7" s="59"/>
      <c r="I7" s="60"/>
      <c r="J7" s="61"/>
      <c r="K7" s="62"/>
    </row>
    <row r="8" spans="1:11" ht="7.5" customHeight="1" x14ac:dyDescent="0.35">
      <c r="A8" s="52"/>
      <c r="B8" s="52"/>
      <c r="C8" s="52"/>
      <c r="D8" s="49"/>
      <c r="E8" s="49"/>
      <c r="F8" s="59"/>
      <c r="G8" s="59"/>
      <c r="H8" s="59"/>
      <c r="I8" s="60"/>
      <c r="J8" s="61"/>
      <c r="K8" s="62"/>
    </row>
    <row r="9" spans="1:11" ht="14.25" customHeight="1" x14ac:dyDescent="0.35">
      <c r="A9" s="52"/>
      <c r="B9" s="206" t="s">
        <v>39</v>
      </c>
      <c r="C9" s="206"/>
      <c r="D9" s="49"/>
      <c r="E9" s="49"/>
      <c r="F9" s="59"/>
      <c r="G9" s="206" t="s">
        <v>39</v>
      </c>
      <c r="H9" s="206"/>
      <c r="I9" s="60"/>
      <c r="J9" s="61"/>
      <c r="K9" s="62"/>
    </row>
    <row r="10" spans="1:11" s="6" customFormat="1" ht="15" customHeight="1" x14ac:dyDescent="0.35">
      <c r="A10" s="63" t="s">
        <v>3</v>
      </c>
      <c r="B10" s="3">
        <v>42097</v>
      </c>
      <c r="C10" s="4">
        <v>41732</v>
      </c>
      <c r="D10" s="3">
        <v>42097</v>
      </c>
      <c r="E10" s="4">
        <v>41732</v>
      </c>
      <c r="F10" s="65" t="s">
        <v>4</v>
      </c>
      <c r="G10" s="5" t="s">
        <v>55</v>
      </c>
      <c r="H10" s="4" t="s">
        <v>60</v>
      </c>
      <c r="I10" s="5" t="s">
        <v>55</v>
      </c>
      <c r="J10" s="4" t="s">
        <v>60</v>
      </c>
      <c r="K10" s="66" t="s">
        <v>4</v>
      </c>
    </row>
    <row r="11" spans="1:11" ht="14.5" x14ac:dyDescent="0.35">
      <c r="A11" s="79" t="s">
        <v>5</v>
      </c>
      <c r="B11" s="110">
        <v>0.95737246680642896</v>
      </c>
      <c r="C11" s="80">
        <v>1.0784720389154945</v>
      </c>
      <c r="D11" s="81">
        <v>274</v>
      </c>
      <c r="E11" s="82">
        <v>286</v>
      </c>
      <c r="F11" s="83">
        <v>-4.1958041958042003</v>
      </c>
      <c r="G11" s="84">
        <v>1.0418632368277301</v>
      </c>
      <c r="H11" s="85">
        <v>1.1834739574882363</v>
      </c>
      <c r="I11" s="86">
        <v>1049</v>
      </c>
      <c r="J11" s="87">
        <v>1167</v>
      </c>
      <c r="K11" s="88">
        <v>-10.111396743787495</v>
      </c>
    </row>
    <row r="12" spans="1:11" ht="14.5" x14ac:dyDescent="0.35">
      <c r="A12" s="17" t="s">
        <v>51</v>
      </c>
      <c r="B12" s="7">
        <v>6.2893081761006289E-2</v>
      </c>
      <c r="C12" s="8">
        <v>5.6563218824239224E-2</v>
      </c>
      <c r="D12" s="14">
        <v>18</v>
      </c>
      <c r="E12" s="15">
        <v>15</v>
      </c>
      <c r="F12" s="9">
        <v>20</v>
      </c>
      <c r="G12" s="10">
        <v>7.8462531658141724E-2</v>
      </c>
      <c r="H12" s="11">
        <v>1.7239980528963167E-2</v>
      </c>
      <c r="I12" s="13">
        <v>79</v>
      </c>
      <c r="J12" s="16">
        <v>17</v>
      </c>
      <c r="K12" s="12">
        <v>364.70588235294116</v>
      </c>
    </row>
    <row r="13" spans="1:11" ht="14.5" x14ac:dyDescent="0.35">
      <c r="A13" s="86" t="s">
        <v>6</v>
      </c>
      <c r="B13" s="90">
        <v>9.7833682739343106E-2</v>
      </c>
      <c r="C13" s="80">
        <v>7.1646743844036354E-2</v>
      </c>
      <c r="D13" s="81">
        <v>28</v>
      </c>
      <c r="E13" s="82">
        <v>19</v>
      </c>
      <c r="F13" s="83">
        <v>47.368421052631589</v>
      </c>
      <c r="G13" s="84">
        <v>8.044892486467696E-2</v>
      </c>
      <c r="H13" s="85">
        <v>5.6790524095408086E-2</v>
      </c>
      <c r="I13" s="86">
        <v>81</v>
      </c>
      <c r="J13" s="87">
        <v>56</v>
      </c>
      <c r="K13" s="88">
        <v>44.642857142857139</v>
      </c>
    </row>
    <row r="14" spans="1:11" ht="14.5" x14ac:dyDescent="0.35">
      <c r="A14" s="18" t="s">
        <v>7</v>
      </c>
      <c r="B14" s="7">
        <v>4.8881900768693223</v>
      </c>
      <c r="C14" s="8">
        <v>6.5801877898864962</v>
      </c>
      <c r="D14" s="14">
        <v>1399</v>
      </c>
      <c r="E14" s="15">
        <v>1745</v>
      </c>
      <c r="F14" s="9">
        <v>-19.828080229226359</v>
      </c>
      <c r="G14" s="10">
        <v>5.4943636092764567</v>
      </c>
      <c r="H14" s="11">
        <v>5.787562875223105</v>
      </c>
      <c r="I14" s="13">
        <v>5532</v>
      </c>
      <c r="J14" s="16">
        <v>5707</v>
      </c>
      <c r="K14" s="12">
        <v>-3.0664096723322274</v>
      </c>
    </row>
    <row r="15" spans="1:11" ht="14.5" x14ac:dyDescent="0.35">
      <c r="A15" s="89" t="s">
        <v>8</v>
      </c>
      <c r="B15" s="90">
        <v>7.6799440950384348</v>
      </c>
      <c r="C15" s="80">
        <v>8.016893548022173</v>
      </c>
      <c r="D15" s="81">
        <v>2198</v>
      </c>
      <c r="E15" s="82">
        <v>2126</v>
      </c>
      <c r="F15" s="83">
        <v>3.3866415804327374</v>
      </c>
      <c r="G15" s="84">
        <v>7.5552465610567605</v>
      </c>
      <c r="H15" s="85">
        <v>7.9739980528963166</v>
      </c>
      <c r="I15" s="86">
        <v>7607</v>
      </c>
      <c r="J15" s="87">
        <v>7863</v>
      </c>
      <c r="K15" s="88">
        <v>-3.2557548009665567</v>
      </c>
    </row>
    <row r="16" spans="1:11" ht="14.5" x14ac:dyDescent="0.35">
      <c r="A16" s="18" t="s">
        <v>9</v>
      </c>
      <c r="B16" s="7">
        <v>6.9881201956673647E-3</v>
      </c>
      <c r="C16" s="8">
        <v>3.0167050039594252E-2</v>
      </c>
      <c r="D16" s="14">
        <v>2</v>
      </c>
      <c r="E16" s="15">
        <v>8</v>
      </c>
      <c r="F16" s="9">
        <v>-75</v>
      </c>
      <c r="G16" s="10">
        <v>6.9523762228733176E-3</v>
      </c>
      <c r="H16" s="11">
        <v>2.8395262047704043E-2</v>
      </c>
      <c r="I16" s="13">
        <v>7</v>
      </c>
      <c r="J16" s="16">
        <v>28</v>
      </c>
      <c r="K16" s="12">
        <v>-75</v>
      </c>
    </row>
    <row r="17" spans="1:11" ht="14.5" x14ac:dyDescent="0.35">
      <c r="A17" s="79" t="s">
        <v>10</v>
      </c>
      <c r="B17" s="90">
        <v>1.7435359888190078</v>
      </c>
      <c r="C17" s="80">
        <v>2.1305479090463439</v>
      </c>
      <c r="D17" s="81">
        <v>499</v>
      </c>
      <c r="E17" s="82">
        <v>565</v>
      </c>
      <c r="F17" s="83">
        <v>-11.681415929203538</v>
      </c>
      <c r="G17" s="84">
        <v>1.8632368277300491</v>
      </c>
      <c r="H17" s="85">
        <v>2.3334820704202497</v>
      </c>
      <c r="I17" s="86">
        <v>1876</v>
      </c>
      <c r="J17" s="87">
        <v>2301</v>
      </c>
      <c r="K17" s="88">
        <v>-18.470230334637108</v>
      </c>
    </row>
    <row r="18" spans="1:11" ht="14.5" x14ac:dyDescent="0.35">
      <c r="A18" s="13" t="s">
        <v>11</v>
      </c>
      <c r="B18" s="7">
        <v>2.3969252271139063</v>
      </c>
      <c r="C18" s="8">
        <v>2.797993891172367</v>
      </c>
      <c r="D18" s="14">
        <v>686</v>
      </c>
      <c r="E18" s="15">
        <v>742</v>
      </c>
      <c r="F18" s="9">
        <v>-7.5471698113207566</v>
      </c>
      <c r="G18" s="10">
        <v>2.5892635447186771</v>
      </c>
      <c r="H18" s="11">
        <v>2.839526204770404</v>
      </c>
      <c r="I18" s="13">
        <v>2607</v>
      </c>
      <c r="J18" s="16">
        <v>2800</v>
      </c>
      <c r="K18" s="12">
        <v>-6.8928571428571388</v>
      </c>
    </row>
    <row r="19" spans="1:11" ht="14.5" x14ac:dyDescent="0.35">
      <c r="A19" s="79" t="s">
        <v>68</v>
      </c>
      <c r="B19" s="90">
        <v>0.20964360587002098</v>
      </c>
      <c r="C19" s="80">
        <v>0.25641992533655111</v>
      </c>
      <c r="D19" s="81">
        <v>60</v>
      </c>
      <c r="E19" s="82">
        <v>68</v>
      </c>
      <c r="F19" s="83">
        <v>-11.764705882352942</v>
      </c>
      <c r="G19" s="84">
        <v>0.19168694443065004</v>
      </c>
      <c r="H19" s="85">
        <v>0.2454161934122992</v>
      </c>
      <c r="I19" s="86">
        <v>193</v>
      </c>
      <c r="J19" s="87">
        <v>242</v>
      </c>
      <c r="K19" s="88">
        <v>-20.247933884297524</v>
      </c>
    </row>
    <row r="20" spans="1:11" ht="14.5" x14ac:dyDescent="0.35">
      <c r="A20" s="17" t="s">
        <v>12</v>
      </c>
      <c r="B20" s="7">
        <v>2.59958071278826</v>
      </c>
      <c r="C20" s="8">
        <v>3.5295448546325279</v>
      </c>
      <c r="D20" s="14">
        <v>744</v>
      </c>
      <c r="E20" s="15">
        <v>936</v>
      </c>
      <c r="F20" s="9">
        <v>-20.512820512820511</v>
      </c>
      <c r="G20" s="10">
        <v>2.7610865570839751</v>
      </c>
      <c r="H20" s="11">
        <v>3.0910270971929257</v>
      </c>
      <c r="I20" s="13">
        <v>2780</v>
      </c>
      <c r="J20" s="16">
        <v>3048</v>
      </c>
      <c r="K20" s="12">
        <v>-8.7926509186351751</v>
      </c>
    </row>
    <row r="21" spans="1:11" ht="14.5" x14ac:dyDescent="0.35">
      <c r="A21" s="109" t="s">
        <v>13</v>
      </c>
      <c r="B21" s="90">
        <v>3.9273235499650596</v>
      </c>
      <c r="C21" s="80">
        <v>4.3893057807609637</v>
      </c>
      <c r="D21" s="81">
        <v>1124</v>
      </c>
      <c r="E21" s="82">
        <v>1164</v>
      </c>
      <c r="F21" s="83">
        <v>-3.43642611683849</v>
      </c>
      <c r="G21" s="84">
        <v>4.4723643045140786</v>
      </c>
      <c r="H21" s="85">
        <v>4.8525474606522794</v>
      </c>
      <c r="I21" s="86">
        <v>4503</v>
      </c>
      <c r="J21" s="87">
        <v>4785</v>
      </c>
      <c r="K21" s="88">
        <v>-5.8934169278996933</v>
      </c>
    </row>
    <row r="22" spans="1:11" ht="14.5" x14ac:dyDescent="0.35">
      <c r="A22" s="17" t="s">
        <v>14</v>
      </c>
      <c r="B22" s="7">
        <v>0.93291404612159334</v>
      </c>
      <c r="C22" s="8">
        <v>1.0030544138165089</v>
      </c>
      <c r="D22" s="14">
        <v>267</v>
      </c>
      <c r="E22" s="15">
        <v>266</v>
      </c>
      <c r="F22" s="9">
        <v>0.37593984962406068</v>
      </c>
      <c r="G22" s="10">
        <v>1.2007746933505488</v>
      </c>
      <c r="H22" s="11">
        <v>1.466412461463573</v>
      </c>
      <c r="I22" s="13">
        <v>1209</v>
      </c>
      <c r="J22" s="16">
        <v>1446</v>
      </c>
      <c r="K22" s="12">
        <v>-16.390041493775939</v>
      </c>
    </row>
    <row r="23" spans="1:11" ht="14.5" x14ac:dyDescent="0.35">
      <c r="A23" s="86" t="s">
        <v>15</v>
      </c>
      <c r="B23" s="90">
        <v>3.2180293501048216</v>
      </c>
      <c r="C23" s="80">
        <v>3.1826237791771939</v>
      </c>
      <c r="D23" s="81">
        <v>921</v>
      </c>
      <c r="E23" s="82">
        <v>844</v>
      </c>
      <c r="F23" s="83">
        <v>9.1232227488151665</v>
      </c>
      <c r="G23" s="84">
        <v>2.7243382827630729</v>
      </c>
      <c r="H23" s="85">
        <v>2.931810806425442</v>
      </c>
      <c r="I23" s="86">
        <v>2743</v>
      </c>
      <c r="J23" s="87">
        <v>2891</v>
      </c>
      <c r="K23" s="88">
        <v>-5.1193358699411959</v>
      </c>
    </row>
    <row r="24" spans="1:11" ht="14.5" x14ac:dyDescent="0.35">
      <c r="A24" s="17" t="s">
        <v>37</v>
      </c>
      <c r="B24" s="7">
        <v>4.8916841369671553E-2</v>
      </c>
      <c r="C24" s="8">
        <v>3.3937931294543533E-2</v>
      </c>
      <c r="D24" s="14">
        <v>14</v>
      </c>
      <c r="E24" s="15">
        <v>9</v>
      </c>
      <c r="F24" s="9">
        <v>55.555555555555543</v>
      </c>
      <c r="G24" s="10">
        <v>4.9659830163380846E-2</v>
      </c>
      <c r="H24" s="11">
        <v>3.9550543566444912E-2</v>
      </c>
      <c r="I24" s="13">
        <v>50</v>
      </c>
      <c r="J24" s="16">
        <v>39</v>
      </c>
      <c r="K24" s="12">
        <v>28.205128205128204</v>
      </c>
    </row>
    <row r="25" spans="1:11" ht="14.5" x14ac:dyDescent="0.35">
      <c r="A25" s="86" t="s">
        <v>40</v>
      </c>
      <c r="B25" s="90">
        <v>0.97134870719776367</v>
      </c>
      <c r="C25" s="80">
        <v>0.53546513820279795</v>
      </c>
      <c r="D25" s="81">
        <v>278</v>
      </c>
      <c r="E25" s="82">
        <v>142</v>
      </c>
      <c r="F25" s="83">
        <v>95.774647887323937</v>
      </c>
      <c r="G25" s="84">
        <v>0.89487013954412287</v>
      </c>
      <c r="H25" s="85">
        <v>0.55776407593704369</v>
      </c>
      <c r="I25" s="86">
        <v>901</v>
      </c>
      <c r="J25" s="87">
        <v>550</v>
      </c>
      <c r="K25" s="88">
        <v>63.818181818181813</v>
      </c>
    </row>
    <row r="26" spans="1:11" ht="14.5" x14ac:dyDescent="0.35">
      <c r="A26" s="13" t="s">
        <v>16</v>
      </c>
      <c r="B26" s="7">
        <v>1.8378756114605173</v>
      </c>
      <c r="C26" s="8">
        <v>1.7685433085712132</v>
      </c>
      <c r="D26" s="14">
        <v>526</v>
      </c>
      <c r="E26" s="15">
        <v>469</v>
      </c>
      <c r="F26" s="9">
        <v>12.153518123667382</v>
      </c>
      <c r="G26" s="10">
        <v>1.7430600387346677</v>
      </c>
      <c r="H26" s="11">
        <v>1.4775677429823137</v>
      </c>
      <c r="I26" s="13">
        <v>1755</v>
      </c>
      <c r="J26" s="16">
        <v>1457</v>
      </c>
      <c r="K26" s="12">
        <v>20.452985586822237</v>
      </c>
    </row>
    <row r="27" spans="1:11" ht="14.5" x14ac:dyDescent="0.35">
      <c r="A27" s="86" t="s">
        <v>17</v>
      </c>
      <c r="B27" s="90">
        <v>1.5024458420684834</v>
      </c>
      <c r="C27" s="80">
        <v>2.0287341151627136</v>
      </c>
      <c r="D27" s="81">
        <v>430</v>
      </c>
      <c r="E27" s="82">
        <v>538</v>
      </c>
      <c r="F27" s="83">
        <v>-20.074349442379187</v>
      </c>
      <c r="G27" s="84">
        <v>1.4480806475641852</v>
      </c>
      <c r="H27" s="85">
        <v>1.6874898588349829</v>
      </c>
      <c r="I27" s="86">
        <v>1458</v>
      </c>
      <c r="J27" s="87">
        <v>1664</v>
      </c>
      <c r="K27" s="88">
        <v>-12.379807692307693</v>
      </c>
    </row>
    <row r="28" spans="1:11" ht="14.5" x14ac:dyDescent="0.35">
      <c r="A28" s="13" t="s">
        <v>66</v>
      </c>
      <c r="B28" s="7">
        <v>1.257861635220126</v>
      </c>
      <c r="C28" s="8">
        <v>1.1274934952298352</v>
      </c>
      <c r="D28" s="14">
        <v>360</v>
      </c>
      <c r="E28" s="15">
        <v>299</v>
      </c>
      <c r="F28" s="9">
        <v>20.401337792642138</v>
      </c>
      <c r="G28" s="10">
        <v>1.4311963053086358</v>
      </c>
      <c r="H28" s="11">
        <v>1.2970550056790524</v>
      </c>
      <c r="I28" s="13">
        <v>1441</v>
      </c>
      <c r="J28" s="16">
        <v>1279</v>
      </c>
      <c r="K28" s="12">
        <v>12.666145426114156</v>
      </c>
    </row>
    <row r="29" spans="1:11" ht="14.5" x14ac:dyDescent="0.35">
      <c r="A29" s="79" t="s">
        <v>18</v>
      </c>
      <c r="B29" s="90">
        <v>0.23060796645702308</v>
      </c>
      <c r="C29" s="80">
        <v>0.18854406274746408</v>
      </c>
      <c r="D29" s="81">
        <v>66</v>
      </c>
      <c r="E29" s="82">
        <v>50</v>
      </c>
      <c r="F29" s="83">
        <v>32</v>
      </c>
      <c r="G29" s="84">
        <v>0.2115508764960024</v>
      </c>
      <c r="H29" s="85">
        <v>0.18659743631348369</v>
      </c>
      <c r="I29" s="86">
        <v>213</v>
      </c>
      <c r="J29" s="87">
        <v>184</v>
      </c>
      <c r="K29" s="88">
        <v>15.760869565217391</v>
      </c>
    </row>
    <row r="30" spans="1:11" ht="14.5" x14ac:dyDescent="0.35">
      <c r="A30" s="17" t="s">
        <v>19</v>
      </c>
      <c r="B30" s="7">
        <v>0.17470300489168414</v>
      </c>
      <c r="C30" s="8">
        <v>0.23379463780685547</v>
      </c>
      <c r="D30" s="14">
        <v>50</v>
      </c>
      <c r="E30" s="15">
        <v>62</v>
      </c>
      <c r="F30" s="9">
        <v>-19.354838709677423</v>
      </c>
      <c r="G30" s="10">
        <v>0.14202711426726922</v>
      </c>
      <c r="H30" s="11">
        <v>0.2454161934122992</v>
      </c>
      <c r="I30" s="13">
        <v>143</v>
      </c>
      <c r="J30" s="16">
        <v>242</v>
      </c>
      <c r="K30" s="12">
        <v>-40.909090909090907</v>
      </c>
    </row>
    <row r="31" spans="1:11" ht="14.5" x14ac:dyDescent="0.35">
      <c r="A31" s="79" t="s">
        <v>20</v>
      </c>
      <c r="B31" s="90">
        <v>1.8798043326345211</v>
      </c>
      <c r="C31" s="80">
        <v>1.8741279837097928</v>
      </c>
      <c r="D31" s="81">
        <v>538</v>
      </c>
      <c r="E31" s="82">
        <v>497</v>
      </c>
      <c r="F31" s="83">
        <v>8.2494969818913546</v>
      </c>
      <c r="G31" s="84">
        <v>1.8672096141431196</v>
      </c>
      <c r="H31" s="85">
        <v>2.1631104981340257</v>
      </c>
      <c r="I31" s="86">
        <v>1880</v>
      </c>
      <c r="J31" s="87">
        <v>2133</v>
      </c>
      <c r="K31" s="88">
        <v>-11.861228316924525</v>
      </c>
    </row>
    <row r="32" spans="1:11" ht="14.5" x14ac:dyDescent="0.35">
      <c r="A32" s="18" t="s">
        <v>21</v>
      </c>
      <c r="B32" s="7">
        <v>7.3654786862334038</v>
      </c>
      <c r="C32" s="8">
        <v>7.8773709415890503</v>
      </c>
      <c r="D32" s="14">
        <v>2108</v>
      </c>
      <c r="E32" s="15">
        <v>2089</v>
      </c>
      <c r="F32" s="9">
        <v>0.9095260890378114</v>
      </c>
      <c r="G32" s="10">
        <v>8.2008243531807121</v>
      </c>
      <c r="H32" s="11">
        <v>8.4425198766834342</v>
      </c>
      <c r="I32" s="13">
        <v>8257</v>
      </c>
      <c r="J32" s="16">
        <v>8325</v>
      </c>
      <c r="K32" s="12">
        <v>-0.81681681681681084</v>
      </c>
    </row>
    <row r="33" spans="1:11" ht="14.5" x14ac:dyDescent="0.35">
      <c r="A33" s="89" t="s">
        <v>67</v>
      </c>
      <c r="B33" s="90">
        <v>1.8798043326345211</v>
      </c>
      <c r="C33" s="80">
        <v>2.1041517402616989</v>
      </c>
      <c r="D33" s="81">
        <v>538</v>
      </c>
      <c r="E33" s="82">
        <v>558</v>
      </c>
      <c r="F33" s="83">
        <v>-3.5842293906810028</v>
      </c>
      <c r="G33" s="84">
        <v>1.6447335750111733</v>
      </c>
      <c r="H33" s="85">
        <v>2.0282330034074314</v>
      </c>
      <c r="I33" s="86">
        <v>1656</v>
      </c>
      <c r="J33" s="87">
        <v>2000</v>
      </c>
      <c r="K33" s="88">
        <v>-17.200000000000003</v>
      </c>
    </row>
    <row r="34" spans="1:11" ht="14.5" x14ac:dyDescent="0.35">
      <c r="A34" s="17" t="s">
        <v>22</v>
      </c>
      <c r="B34" s="7">
        <v>1.2159329140461215</v>
      </c>
      <c r="C34" s="8">
        <v>1.2330781703684153</v>
      </c>
      <c r="D34" s="14">
        <v>348</v>
      </c>
      <c r="E34" s="15">
        <v>327</v>
      </c>
      <c r="F34" s="9">
        <v>6.4220183486238511</v>
      </c>
      <c r="G34" s="10">
        <v>1.2732780453890848</v>
      </c>
      <c r="H34" s="11">
        <v>1.337619665747201</v>
      </c>
      <c r="I34" s="13">
        <v>1282</v>
      </c>
      <c r="J34" s="16">
        <v>1319</v>
      </c>
      <c r="K34" s="12">
        <v>-2.8051554207733176</v>
      </c>
    </row>
    <row r="35" spans="1:11" ht="14.5" x14ac:dyDescent="0.35">
      <c r="A35" s="79" t="s">
        <v>23</v>
      </c>
      <c r="B35" s="90">
        <v>1.9322152341020267</v>
      </c>
      <c r="C35" s="80">
        <v>1.2745578641728572</v>
      </c>
      <c r="D35" s="81">
        <v>553</v>
      </c>
      <c r="E35" s="82">
        <v>338</v>
      </c>
      <c r="F35" s="83">
        <v>63.609467455621314</v>
      </c>
      <c r="G35" s="84">
        <v>1.8761483835725283</v>
      </c>
      <c r="H35" s="85">
        <v>1.8872708096706148</v>
      </c>
      <c r="I35" s="86">
        <v>1889</v>
      </c>
      <c r="J35" s="87">
        <v>1861</v>
      </c>
      <c r="K35" s="88">
        <v>1.5045674368619046</v>
      </c>
    </row>
    <row r="36" spans="1:11" ht="14.5" x14ac:dyDescent="0.35">
      <c r="A36" s="17" t="s">
        <v>24</v>
      </c>
      <c r="B36" s="7">
        <v>3.9447938504542277</v>
      </c>
      <c r="C36" s="8">
        <v>3.457898110788491</v>
      </c>
      <c r="D36" s="14">
        <v>1129</v>
      </c>
      <c r="E36" s="15">
        <v>917</v>
      </c>
      <c r="F36" s="9">
        <v>23.118865866957464</v>
      </c>
      <c r="G36" s="10">
        <v>3.1275761036897256</v>
      </c>
      <c r="H36" s="11">
        <v>4.0787765698523444</v>
      </c>
      <c r="I36" s="13">
        <v>3149</v>
      </c>
      <c r="J36" s="16">
        <v>4022</v>
      </c>
      <c r="K36" s="12">
        <v>-21.705619094977621</v>
      </c>
    </row>
    <row r="37" spans="1:11" ht="14.5" x14ac:dyDescent="0.35">
      <c r="A37" s="79" t="s">
        <v>25</v>
      </c>
      <c r="B37" s="90">
        <v>2.8441649196366177</v>
      </c>
      <c r="C37" s="80">
        <v>3.1562276103925488</v>
      </c>
      <c r="D37" s="81">
        <v>814</v>
      </c>
      <c r="E37" s="82">
        <v>837</v>
      </c>
      <c r="F37" s="83">
        <v>-2.7479091995220983</v>
      </c>
      <c r="G37" s="84">
        <v>3.0699707007002037</v>
      </c>
      <c r="H37" s="85">
        <v>3.2289469414246312</v>
      </c>
      <c r="I37" s="86">
        <v>3091</v>
      </c>
      <c r="J37" s="87">
        <v>3184</v>
      </c>
      <c r="K37" s="88">
        <v>-2.920854271356788</v>
      </c>
    </row>
    <row r="38" spans="1:11" ht="14.5" x14ac:dyDescent="0.35">
      <c r="A38" s="18" t="s">
        <v>26</v>
      </c>
      <c r="B38" s="7">
        <v>1.5408805031446542</v>
      </c>
      <c r="C38" s="8">
        <v>1.5498321957841548</v>
      </c>
      <c r="D38" s="14">
        <v>441</v>
      </c>
      <c r="E38" s="15">
        <v>411</v>
      </c>
      <c r="F38" s="9">
        <v>7.299270072992698</v>
      </c>
      <c r="G38" s="10">
        <v>0.86507424144609424</v>
      </c>
      <c r="H38" s="11">
        <v>1.4177348693817946</v>
      </c>
      <c r="I38" s="13">
        <v>871</v>
      </c>
      <c r="J38" s="16">
        <v>1398</v>
      </c>
      <c r="K38" s="12">
        <v>-37.696709585121603</v>
      </c>
    </row>
    <row r="39" spans="1:11" ht="14.5" x14ac:dyDescent="0.35">
      <c r="A39" s="79" t="s">
        <v>27</v>
      </c>
      <c r="B39" s="90">
        <v>3.7351502445842066</v>
      </c>
      <c r="C39" s="80">
        <v>5.5356536822655453</v>
      </c>
      <c r="D39" s="81">
        <v>1069</v>
      </c>
      <c r="E39" s="82">
        <v>1468</v>
      </c>
      <c r="F39" s="83">
        <v>-27.179836512261573</v>
      </c>
      <c r="G39" s="84">
        <v>3.5119431891542927</v>
      </c>
      <c r="H39" s="85">
        <v>4.4844231705338311</v>
      </c>
      <c r="I39" s="86">
        <v>3536</v>
      </c>
      <c r="J39" s="87">
        <v>4422</v>
      </c>
      <c r="K39" s="88">
        <v>-20.036182722749885</v>
      </c>
    </row>
    <row r="40" spans="1:11" ht="14.5" x14ac:dyDescent="0.35">
      <c r="A40" s="13" t="s">
        <v>28</v>
      </c>
      <c r="B40" s="7">
        <v>4.4689028651292801</v>
      </c>
      <c r="C40" s="8">
        <v>4.1102605678947173</v>
      </c>
      <c r="D40" s="14">
        <v>1279</v>
      </c>
      <c r="E40" s="15">
        <v>1090</v>
      </c>
      <c r="F40" s="9">
        <v>17.339449541284409</v>
      </c>
      <c r="G40" s="10">
        <v>4.5965138799225302</v>
      </c>
      <c r="H40" s="11">
        <v>4.1477364919681969</v>
      </c>
      <c r="I40" s="13">
        <v>4628</v>
      </c>
      <c r="J40" s="16">
        <v>4090</v>
      </c>
      <c r="K40" s="12">
        <v>13.154034229828852</v>
      </c>
    </row>
    <row r="41" spans="1:11" ht="14.5" x14ac:dyDescent="0.35">
      <c r="A41" s="86" t="s">
        <v>69</v>
      </c>
      <c r="B41" s="90">
        <v>7.6589797344514317</v>
      </c>
      <c r="C41" s="80">
        <v>5.3659640257928274</v>
      </c>
      <c r="D41" s="81">
        <v>2192</v>
      </c>
      <c r="E41" s="82">
        <v>1423</v>
      </c>
      <c r="F41" s="83">
        <v>54.040758959943787</v>
      </c>
      <c r="G41" s="84">
        <v>8.2633957391865707</v>
      </c>
      <c r="H41" s="85">
        <v>6.4426821353237056</v>
      </c>
      <c r="I41" s="86">
        <v>8320</v>
      </c>
      <c r="J41" s="87">
        <v>6353</v>
      </c>
      <c r="K41" s="88">
        <v>30.961750354163399</v>
      </c>
    </row>
    <row r="42" spans="1:11" ht="14.5" x14ac:dyDescent="0.35">
      <c r="A42" s="13" t="s">
        <v>29</v>
      </c>
      <c r="B42" s="7">
        <v>0.75821104122990912</v>
      </c>
      <c r="C42" s="8">
        <v>0.58448659451713869</v>
      </c>
      <c r="D42" s="14">
        <v>217</v>
      </c>
      <c r="E42" s="15">
        <v>155</v>
      </c>
      <c r="F42" s="9">
        <v>40</v>
      </c>
      <c r="G42" s="10">
        <v>0.78065253016834679</v>
      </c>
      <c r="H42" s="11">
        <v>0.61455460003245177</v>
      </c>
      <c r="I42" s="14">
        <v>786</v>
      </c>
      <c r="J42" s="15">
        <v>606</v>
      </c>
      <c r="K42" s="12">
        <v>29.702970297029708</v>
      </c>
    </row>
    <row r="43" spans="1:11" ht="14.5" x14ac:dyDescent="0.35">
      <c r="A43" s="79" t="s">
        <v>70</v>
      </c>
      <c r="B43" s="90">
        <v>0.21313766596785466</v>
      </c>
      <c r="C43" s="80">
        <v>0.26396168784644974</v>
      </c>
      <c r="D43" s="81">
        <v>61</v>
      </c>
      <c r="E43" s="82">
        <v>70</v>
      </c>
      <c r="F43" s="83">
        <v>-12.857142857142861</v>
      </c>
      <c r="G43" s="84">
        <v>0.18970055122411481</v>
      </c>
      <c r="H43" s="85">
        <v>0.27888203796852185</v>
      </c>
      <c r="I43" s="86">
        <v>191</v>
      </c>
      <c r="J43" s="87">
        <v>275</v>
      </c>
      <c r="K43" s="88">
        <v>-30.545454545454547</v>
      </c>
    </row>
    <row r="44" spans="1:11" ht="14.5" x14ac:dyDescent="0.35">
      <c r="A44" s="17" t="s">
        <v>30</v>
      </c>
      <c r="B44" s="7">
        <v>2.4283717679944092</v>
      </c>
      <c r="C44" s="8">
        <v>1.7647724273162639</v>
      </c>
      <c r="D44" s="14">
        <v>695</v>
      </c>
      <c r="E44" s="15">
        <v>468</v>
      </c>
      <c r="F44" s="9">
        <v>48.504273504273499</v>
      </c>
      <c r="G44" s="10">
        <v>1.7222029100660476</v>
      </c>
      <c r="H44" s="11">
        <v>1.67024987830602</v>
      </c>
      <c r="I44" s="13">
        <v>1734</v>
      </c>
      <c r="J44" s="16">
        <v>1647</v>
      </c>
      <c r="K44" s="12">
        <v>5.2823315118397147</v>
      </c>
    </row>
    <row r="45" spans="1:11" ht="14.5" x14ac:dyDescent="0.35">
      <c r="A45" s="79" t="s">
        <v>31</v>
      </c>
      <c r="B45" s="90">
        <v>2.4737945492662474</v>
      </c>
      <c r="C45" s="80">
        <v>3.1260605603529541</v>
      </c>
      <c r="D45" s="81">
        <v>708</v>
      </c>
      <c r="E45" s="82">
        <v>829</v>
      </c>
      <c r="F45" s="83">
        <v>-14.595898673100123</v>
      </c>
      <c r="G45" s="84">
        <v>2.5018622436311269</v>
      </c>
      <c r="H45" s="85">
        <v>2.5941100113581048</v>
      </c>
      <c r="I45" s="86">
        <v>2519</v>
      </c>
      <c r="J45" s="87">
        <v>2558</v>
      </c>
      <c r="K45" s="88">
        <v>-1.5246286161063267</v>
      </c>
    </row>
    <row r="46" spans="1:11" ht="14.5" x14ac:dyDescent="0.35">
      <c r="A46" s="17" t="s">
        <v>41</v>
      </c>
      <c r="B46" s="7">
        <v>1.8798043326345211</v>
      </c>
      <c r="C46" s="8">
        <v>0.25264904408160188</v>
      </c>
      <c r="D46" s="14">
        <v>538</v>
      </c>
      <c r="E46" s="15">
        <v>67</v>
      </c>
      <c r="F46" s="9">
        <v>702.98507462686564</v>
      </c>
      <c r="G46" s="10">
        <v>2.1204747479763619</v>
      </c>
      <c r="H46" s="11">
        <v>0.44722537725133865</v>
      </c>
      <c r="I46" s="13">
        <v>2135</v>
      </c>
      <c r="J46" s="16">
        <v>441</v>
      </c>
      <c r="K46" s="12">
        <v>384.12698412698415</v>
      </c>
    </row>
    <row r="47" spans="1:11" ht="14.5" x14ac:dyDescent="0.35">
      <c r="A47" s="79" t="s">
        <v>32</v>
      </c>
      <c r="B47" s="90">
        <v>3.3752620545073371</v>
      </c>
      <c r="C47" s="80">
        <v>3.7143180361250425</v>
      </c>
      <c r="D47" s="81">
        <v>966</v>
      </c>
      <c r="E47" s="82">
        <v>985</v>
      </c>
      <c r="F47" s="83">
        <v>-1.9289340101522896</v>
      </c>
      <c r="G47" s="84">
        <v>3.4662561454039826</v>
      </c>
      <c r="H47" s="85">
        <v>3.3181891935745575</v>
      </c>
      <c r="I47" s="86">
        <v>3490</v>
      </c>
      <c r="J47" s="87">
        <v>3272</v>
      </c>
      <c r="K47" s="88">
        <v>6.6625916870415693</v>
      </c>
    </row>
    <row r="48" spans="1:11" ht="14.5" x14ac:dyDescent="0.35">
      <c r="A48" s="18" t="s">
        <v>33</v>
      </c>
      <c r="B48" s="7">
        <v>11.638714185883996</v>
      </c>
      <c r="C48" s="8">
        <v>10.675364832761417</v>
      </c>
      <c r="D48" s="14">
        <v>3331</v>
      </c>
      <c r="E48" s="15">
        <v>2831</v>
      </c>
      <c r="F48" s="9">
        <v>17.66160367361357</v>
      </c>
      <c r="G48" s="10">
        <v>11.198291701842379</v>
      </c>
      <c r="H48" s="11">
        <v>9.8815511926010053</v>
      </c>
      <c r="I48" s="13">
        <v>11275</v>
      </c>
      <c r="J48" s="16">
        <v>9744</v>
      </c>
      <c r="K48" s="12">
        <v>15.712233169129718</v>
      </c>
    </row>
    <row r="49" spans="1:13" ht="14.5" x14ac:dyDescent="0.35">
      <c r="A49" s="79" t="s">
        <v>34</v>
      </c>
      <c r="B49" s="90">
        <v>3.0852550663871421</v>
      </c>
      <c r="C49" s="80">
        <v>2.3379463780685548</v>
      </c>
      <c r="D49" s="81">
        <v>883</v>
      </c>
      <c r="E49" s="82">
        <v>620</v>
      </c>
      <c r="F49" s="83">
        <v>42.419354838709666</v>
      </c>
      <c r="G49" s="84">
        <v>3.0709638973034714</v>
      </c>
      <c r="H49" s="85">
        <v>2.6995781275352915</v>
      </c>
      <c r="I49" s="86">
        <v>3092</v>
      </c>
      <c r="J49" s="87">
        <v>2662</v>
      </c>
      <c r="K49" s="88">
        <v>16.153268219383918</v>
      </c>
    </row>
    <row r="50" spans="1:13" ht="3" customHeight="1" x14ac:dyDescent="0.35">
      <c r="A50" s="13"/>
      <c r="B50" s="7">
        <v>0</v>
      </c>
      <c r="C50" s="8">
        <v>0</v>
      </c>
      <c r="D50" s="14"/>
      <c r="E50" s="15"/>
      <c r="F50" s="9" t="s">
        <v>38</v>
      </c>
      <c r="G50" s="10">
        <v>0</v>
      </c>
      <c r="H50" s="11">
        <v>0</v>
      </c>
      <c r="I50" s="13"/>
      <c r="J50" s="16"/>
      <c r="K50" s="12" t="s">
        <v>38</v>
      </c>
    </row>
    <row r="51" spans="1:13" ht="14.25" customHeight="1" x14ac:dyDescent="0.35">
      <c r="A51" s="86" t="s">
        <v>35</v>
      </c>
      <c r="B51" s="90">
        <v>0.93640810621942705</v>
      </c>
      <c r="C51" s="80">
        <v>0.70138391342056638</v>
      </c>
      <c r="D51" s="81">
        <v>268</v>
      </c>
      <c r="E51" s="82">
        <v>186</v>
      </c>
      <c r="F51" s="83">
        <v>44.086021505376351</v>
      </c>
      <c r="G51" s="84">
        <v>0.67239410041217662</v>
      </c>
      <c r="H51" s="85">
        <v>0.53748174590296927</v>
      </c>
      <c r="I51" s="86">
        <v>677</v>
      </c>
      <c r="J51" s="87">
        <v>530</v>
      </c>
      <c r="K51" s="88">
        <v>27.735849056603769</v>
      </c>
    </row>
    <row r="52" spans="1:13" ht="3" customHeight="1" x14ac:dyDescent="0.35">
      <c r="A52" s="19"/>
      <c r="B52" s="20">
        <v>0</v>
      </c>
      <c r="C52" s="21">
        <v>0</v>
      </c>
      <c r="D52" s="22"/>
      <c r="E52" s="23"/>
      <c r="F52" s="24"/>
      <c r="G52" s="25">
        <v>0</v>
      </c>
      <c r="H52" s="21">
        <v>0</v>
      </c>
      <c r="I52" s="26"/>
      <c r="J52" s="27"/>
      <c r="K52" s="28"/>
    </row>
    <row r="53" spans="1:13" ht="21.75" customHeight="1" x14ac:dyDescent="0.35">
      <c r="A53" s="29" t="s">
        <v>36</v>
      </c>
      <c r="B53" s="30">
        <v>99.999999999999986</v>
      </c>
      <c r="C53" s="31">
        <v>99.999999999999986</v>
      </c>
      <c r="D53" s="32">
        <v>28620</v>
      </c>
      <c r="E53" s="33">
        <v>26519</v>
      </c>
      <c r="F53" s="34">
        <v>7.9226215166484337</v>
      </c>
      <c r="G53" s="35">
        <v>100.00000000000001</v>
      </c>
      <c r="H53" s="31">
        <v>100.00000000000001</v>
      </c>
      <c r="I53" s="36">
        <v>100685</v>
      </c>
      <c r="J53" s="33">
        <v>98608</v>
      </c>
      <c r="K53" s="37">
        <v>2.1063199740386125</v>
      </c>
      <c r="M53" s="46"/>
    </row>
    <row r="54" spans="1:13" ht="3" customHeight="1" x14ac:dyDescent="0.3">
      <c r="A54" s="19"/>
      <c r="B54" s="38"/>
      <c r="C54" s="38"/>
      <c r="D54" s="22"/>
      <c r="E54" s="23"/>
      <c r="F54" s="24"/>
      <c r="G54" s="39"/>
      <c r="H54" s="39"/>
      <c r="I54" s="26"/>
      <c r="J54" s="23"/>
      <c r="K54" s="28"/>
    </row>
    <row r="55" spans="1:13" ht="14.5" x14ac:dyDescent="0.35">
      <c r="A55" s="91" t="s">
        <v>42</v>
      </c>
      <c r="B55" s="92">
        <v>51.624737945492662</v>
      </c>
      <c r="C55" s="93">
        <v>47.856254006561336</v>
      </c>
      <c r="D55" s="94">
        <v>14775</v>
      </c>
      <c r="E55" s="95">
        <v>12691</v>
      </c>
      <c r="F55" s="96">
        <v>16.4210858088409</v>
      </c>
      <c r="G55" s="97">
        <v>51.108904007548297</v>
      </c>
      <c r="H55" s="98">
        <v>48.884471848125912</v>
      </c>
      <c r="I55" s="99">
        <v>51459</v>
      </c>
      <c r="J55" s="105">
        <v>48204</v>
      </c>
      <c r="K55" s="100">
        <v>6.7525516554642877</v>
      </c>
    </row>
    <row r="56" spans="1:13" ht="14.5" x14ac:dyDescent="0.35">
      <c r="A56" s="75" t="s">
        <v>49</v>
      </c>
      <c r="B56" s="67">
        <v>26.051712089447935</v>
      </c>
      <c r="C56" s="68">
        <v>28.221275312040422</v>
      </c>
      <c r="D56" s="76">
        <v>7456</v>
      </c>
      <c r="E56" s="77">
        <v>7484</v>
      </c>
      <c r="F56" s="69">
        <v>-0.37413148049171241</v>
      </c>
      <c r="G56" s="70">
        <v>27.590008442171126</v>
      </c>
      <c r="H56" s="71">
        <v>30.628346584455624</v>
      </c>
      <c r="I56" s="78">
        <v>27779</v>
      </c>
      <c r="J56" s="106">
        <v>30202</v>
      </c>
      <c r="K56" s="72">
        <v>-8.0226475067876351</v>
      </c>
    </row>
    <row r="57" spans="1:13" ht="14.5" x14ac:dyDescent="0.35">
      <c r="A57" s="89" t="s">
        <v>43</v>
      </c>
      <c r="B57" s="101">
        <v>6.0621942697414397</v>
      </c>
      <c r="C57" s="102">
        <v>4.7249142124514494</v>
      </c>
      <c r="D57" s="81">
        <v>1735</v>
      </c>
      <c r="E57" s="82">
        <v>1253</v>
      </c>
      <c r="F57" s="83">
        <v>38.46767757382284</v>
      </c>
      <c r="G57" s="103">
        <v>5.4725132840045685</v>
      </c>
      <c r="H57" s="104">
        <v>4.2248093460976799</v>
      </c>
      <c r="I57" s="86">
        <v>5510</v>
      </c>
      <c r="J57" s="107">
        <v>4166</v>
      </c>
      <c r="K57" s="88">
        <v>32.261161785885747</v>
      </c>
    </row>
    <row r="58" spans="1:13" ht="14.5" x14ac:dyDescent="0.35">
      <c r="A58" s="18" t="s">
        <v>44</v>
      </c>
      <c r="B58" s="40">
        <v>0.40181691125087354</v>
      </c>
      <c r="C58" s="41">
        <v>0.13575172517817413</v>
      </c>
      <c r="D58" s="14">
        <v>115</v>
      </c>
      <c r="E58" s="15">
        <v>36</v>
      </c>
      <c r="F58" s="9">
        <v>219.44444444444446</v>
      </c>
      <c r="G58" s="42">
        <v>0.57208124348214728</v>
      </c>
      <c r="H58" s="43">
        <v>0.11865163069933475</v>
      </c>
      <c r="I58" s="13">
        <v>576</v>
      </c>
      <c r="J58" s="108">
        <v>117</v>
      </c>
      <c r="K58" s="12">
        <v>392.30769230769226</v>
      </c>
    </row>
    <row r="59" spans="1:13" ht="14.5" x14ac:dyDescent="0.35">
      <c r="A59" s="89" t="s">
        <v>45</v>
      </c>
      <c r="B59" s="101">
        <v>3.9203354297693922</v>
      </c>
      <c r="C59" s="102">
        <v>1.0897846826803423</v>
      </c>
      <c r="D59" s="81">
        <v>1122</v>
      </c>
      <c r="E59" s="82">
        <v>289</v>
      </c>
      <c r="F59" s="83">
        <v>288.23529411764702</v>
      </c>
      <c r="G59" s="103">
        <v>4.1167999205442714</v>
      </c>
      <c r="H59" s="104">
        <v>1.616501703715723</v>
      </c>
      <c r="I59" s="86">
        <v>4145</v>
      </c>
      <c r="J59" s="107">
        <v>1594</v>
      </c>
      <c r="K59" s="88">
        <v>160.03764115432875</v>
      </c>
    </row>
    <row r="60" spans="1:13" ht="14.5" x14ac:dyDescent="0.35">
      <c r="A60" s="18" t="s">
        <v>46</v>
      </c>
      <c r="B60" s="40">
        <v>0.38784067085953877</v>
      </c>
      <c r="C60" s="41">
        <v>0.55431954447754439</v>
      </c>
      <c r="D60" s="14">
        <v>111</v>
      </c>
      <c r="E60" s="15">
        <v>147</v>
      </c>
      <c r="F60" s="9">
        <v>-24.489795918367349</v>
      </c>
      <c r="G60" s="42">
        <v>0.20062571386005859</v>
      </c>
      <c r="H60" s="43">
        <v>0.43201362972578289</v>
      </c>
      <c r="I60" s="13">
        <v>202</v>
      </c>
      <c r="J60" s="108">
        <v>426</v>
      </c>
      <c r="K60" s="12">
        <v>-52.582159624413144</v>
      </c>
    </row>
    <row r="61" spans="1:13" ht="14.5" x14ac:dyDescent="0.35">
      <c r="A61" s="89" t="s">
        <v>47</v>
      </c>
      <c r="B61" s="101">
        <v>0</v>
      </c>
      <c r="C61" s="102">
        <v>7.5417625098985631E-3</v>
      </c>
      <c r="D61" s="81">
        <v>0</v>
      </c>
      <c r="E61" s="82">
        <v>2</v>
      </c>
      <c r="F61" s="83">
        <v>-100</v>
      </c>
      <c r="G61" s="103">
        <v>9.9319660326761686E-4</v>
      </c>
      <c r="H61" s="104">
        <v>2.2310563037481745E-2</v>
      </c>
      <c r="I61" s="86">
        <v>1</v>
      </c>
      <c r="J61" s="107">
        <v>22</v>
      </c>
      <c r="K61" s="88">
        <v>-95.454545454545453</v>
      </c>
    </row>
    <row r="62" spans="1:13" ht="14.5" x14ac:dyDescent="0.35">
      <c r="A62" s="75" t="s">
        <v>48</v>
      </c>
      <c r="B62" s="67">
        <v>10.772187281621244</v>
      </c>
      <c r="C62" s="68">
        <v>6.512311927297409</v>
      </c>
      <c r="D62" s="76">
        <v>3083</v>
      </c>
      <c r="E62" s="77">
        <v>1727</v>
      </c>
      <c r="F62" s="69">
        <v>78.517660683265774</v>
      </c>
      <c r="G62" s="70">
        <v>10.363013358494314</v>
      </c>
      <c r="H62" s="71">
        <v>6.4163151062794093</v>
      </c>
      <c r="I62" s="78">
        <v>10434</v>
      </c>
      <c r="J62" s="106">
        <v>6327</v>
      </c>
      <c r="K62" s="72">
        <v>64.912280701754383</v>
      </c>
    </row>
    <row r="63" spans="1:13" ht="14.25" customHeight="1" x14ac:dyDescent="0.3">
      <c r="A63" s="73" t="s">
        <v>74</v>
      </c>
      <c r="B63" s="53"/>
      <c r="C63" s="53"/>
      <c r="D63" s="53"/>
      <c r="E63" s="53"/>
      <c r="F63" s="74"/>
      <c r="G63" s="74"/>
      <c r="H63" s="74"/>
      <c r="I63" s="44"/>
      <c r="J63" s="44"/>
      <c r="K63" s="45"/>
    </row>
  </sheetData>
  <mergeCells count="2">
    <mergeCell ref="B9:C9"/>
    <mergeCell ref="G9:H9"/>
  </mergeCells>
  <pageMargins left="0.59" right="0.12" top="0.43" bottom="0.43" header="0.43" footer="0.43"/>
  <pageSetup paperSize="9" scale="85" orientation="portrait" horizontalDpi="4294967292" vertic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2338B-89D5-4E13-A359-042227680158}">
  <sheetPr>
    <pageSetUpPr fitToPage="1"/>
  </sheetPr>
  <dimension ref="A1:M63"/>
  <sheetViews>
    <sheetView zoomScaleNormal="100" workbookViewId="0"/>
  </sheetViews>
  <sheetFormatPr baseColWidth="10" defaultColWidth="11.453125" defaultRowHeight="13" x14ac:dyDescent="0.3"/>
  <cols>
    <col min="1" max="1" width="22.1796875" style="1" customWidth="1"/>
    <col min="2" max="3" width="8.1796875" style="1" customWidth="1"/>
    <col min="4" max="5" width="10.1796875" style="1" customWidth="1"/>
    <col min="6" max="6" width="8.26953125" style="2" customWidth="1"/>
    <col min="7" max="8" width="8.81640625" style="2" customWidth="1"/>
    <col min="9" max="10" width="10.1796875" style="1" customWidth="1"/>
    <col min="11" max="11" width="8.26953125" style="1" customWidth="1"/>
    <col min="12" max="16384" width="11.453125" style="1"/>
  </cols>
  <sheetData>
    <row r="1" spans="1:11" ht="33" customHeight="1" x14ac:dyDescent="0.35">
      <c r="A1" s="48"/>
      <c r="B1" s="48"/>
      <c r="C1" s="48"/>
      <c r="D1" s="49"/>
      <c r="E1" s="49"/>
      <c r="F1" s="50"/>
      <c r="G1" s="50"/>
      <c r="H1" s="50"/>
      <c r="I1" s="49"/>
      <c r="J1" s="47"/>
      <c r="K1" s="54"/>
    </row>
    <row r="2" spans="1:11" ht="14.15" customHeight="1" x14ac:dyDescent="0.35">
      <c r="A2" s="48"/>
      <c r="B2" s="48"/>
      <c r="C2" s="48"/>
      <c r="D2" s="49"/>
      <c r="E2" s="49"/>
      <c r="F2" s="50"/>
      <c r="G2" s="50"/>
      <c r="H2" s="50"/>
      <c r="I2" s="49"/>
      <c r="J2" s="49"/>
      <c r="K2" s="55"/>
    </row>
    <row r="3" spans="1:11" ht="38.25" customHeight="1" x14ac:dyDescent="0.3">
      <c r="A3" s="49" t="s">
        <v>0</v>
      </c>
      <c r="B3" s="49"/>
      <c r="C3" s="49"/>
      <c r="D3" s="49"/>
      <c r="E3" s="49"/>
      <c r="F3" s="50"/>
      <c r="G3" s="50"/>
      <c r="H3" s="50"/>
      <c r="I3" s="49"/>
      <c r="J3" s="49"/>
      <c r="K3" s="56"/>
    </row>
    <row r="4" spans="1:11" ht="15" customHeight="1" x14ac:dyDescent="0.35">
      <c r="A4" s="51" t="s">
        <v>1</v>
      </c>
      <c r="B4" s="51"/>
      <c r="C4" s="51"/>
      <c r="D4" s="51"/>
      <c r="E4" s="51"/>
      <c r="F4" s="50"/>
      <c r="G4" s="50"/>
      <c r="H4" s="50"/>
      <c r="I4" s="47"/>
      <c r="J4" s="47"/>
      <c r="K4" s="64" t="s">
        <v>75</v>
      </c>
    </row>
    <row r="5" spans="1:11" ht="15" customHeight="1" x14ac:dyDescent="0.35">
      <c r="A5" s="51" t="s">
        <v>2</v>
      </c>
      <c r="B5" s="51"/>
      <c r="C5" s="51"/>
      <c r="D5" s="51"/>
      <c r="E5" s="51"/>
      <c r="F5" s="57"/>
      <c r="G5" s="58"/>
      <c r="H5" s="58"/>
      <c r="I5" s="47"/>
      <c r="J5" s="47"/>
      <c r="K5" s="64" t="s">
        <v>76</v>
      </c>
    </row>
    <row r="6" spans="1:11" ht="3" customHeight="1" x14ac:dyDescent="0.3">
      <c r="A6" s="49"/>
      <c r="B6" s="49"/>
      <c r="C6" s="49"/>
      <c r="D6" s="49"/>
      <c r="E6" s="49"/>
      <c r="F6" s="50"/>
      <c r="G6" s="50"/>
      <c r="H6" s="50"/>
      <c r="I6" s="49"/>
      <c r="J6" s="49"/>
      <c r="K6" s="56"/>
    </row>
    <row r="7" spans="1:11" ht="14.25" customHeight="1" x14ac:dyDescent="0.35">
      <c r="A7" s="52" t="s">
        <v>77</v>
      </c>
      <c r="B7" s="52"/>
      <c r="C7" s="52"/>
      <c r="D7" s="49"/>
      <c r="E7" s="49"/>
      <c r="F7" s="59"/>
      <c r="G7" s="59"/>
      <c r="H7" s="59"/>
      <c r="I7" s="60"/>
      <c r="J7" s="61"/>
      <c r="K7" s="62"/>
    </row>
    <row r="8" spans="1:11" ht="7.5" customHeight="1" x14ac:dyDescent="0.35">
      <c r="A8" s="52"/>
      <c r="B8" s="52"/>
      <c r="C8" s="52"/>
      <c r="D8" s="49"/>
      <c r="E8" s="49"/>
      <c r="F8" s="59"/>
      <c r="G8" s="59"/>
      <c r="H8" s="59"/>
      <c r="I8" s="60"/>
      <c r="J8" s="61"/>
      <c r="K8" s="62"/>
    </row>
    <row r="9" spans="1:11" ht="14.25" customHeight="1" x14ac:dyDescent="0.35">
      <c r="A9" s="52"/>
      <c r="B9" s="206" t="s">
        <v>39</v>
      </c>
      <c r="C9" s="206"/>
      <c r="D9" s="49"/>
      <c r="E9" s="49"/>
      <c r="F9" s="59"/>
      <c r="G9" s="206" t="s">
        <v>39</v>
      </c>
      <c r="H9" s="206"/>
      <c r="I9" s="60"/>
      <c r="J9" s="61"/>
      <c r="K9" s="62"/>
    </row>
    <row r="10" spans="1:11" s="6" customFormat="1" ht="15" customHeight="1" x14ac:dyDescent="0.35">
      <c r="A10" s="63" t="s">
        <v>3</v>
      </c>
      <c r="B10" s="3">
        <v>42128</v>
      </c>
      <c r="C10" s="4">
        <v>41763</v>
      </c>
      <c r="D10" s="3">
        <v>42128</v>
      </c>
      <c r="E10" s="4">
        <v>41763</v>
      </c>
      <c r="F10" s="65" t="s">
        <v>4</v>
      </c>
      <c r="G10" s="5" t="s">
        <v>55</v>
      </c>
      <c r="H10" s="4" t="s">
        <v>60</v>
      </c>
      <c r="I10" s="5" t="s">
        <v>55</v>
      </c>
      <c r="J10" s="4" t="s">
        <v>60</v>
      </c>
      <c r="K10" s="66" t="s">
        <v>4</v>
      </c>
    </row>
    <row r="11" spans="1:11" ht="14.5" x14ac:dyDescent="0.35">
      <c r="A11" s="79" t="s">
        <v>5</v>
      </c>
      <c r="B11" s="110">
        <v>1.0548823948681396</v>
      </c>
      <c r="C11" s="80">
        <v>1.7070365844893267</v>
      </c>
      <c r="D11" s="81">
        <v>296</v>
      </c>
      <c r="E11" s="82">
        <v>475</v>
      </c>
      <c r="F11" s="83">
        <v>-37.684210526315788</v>
      </c>
      <c r="G11" s="84">
        <v>1.0447007650782554</v>
      </c>
      <c r="H11" s="85">
        <v>1.2987012987012987</v>
      </c>
      <c r="I11" s="86">
        <v>1345</v>
      </c>
      <c r="J11" s="87">
        <v>1642</v>
      </c>
      <c r="K11" s="88">
        <v>-18.087697929354448</v>
      </c>
    </row>
    <row r="12" spans="1:11" ht="14.5" x14ac:dyDescent="0.35">
      <c r="A12" s="17" t="s">
        <v>51</v>
      </c>
      <c r="B12" s="7">
        <v>9.6222380612972197E-2</v>
      </c>
      <c r="C12" s="8">
        <v>0.10421907568461151</v>
      </c>
      <c r="D12" s="14">
        <v>27</v>
      </c>
      <c r="E12" s="15">
        <v>29</v>
      </c>
      <c r="F12" s="9">
        <v>-6.8965517241379359</v>
      </c>
      <c r="G12" s="10">
        <v>8.2333294496873669E-2</v>
      </c>
      <c r="H12" s="11">
        <v>3.6382618599427367E-2</v>
      </c>
      <c r="I12" s="13">
        <v>106</v>
      </c>
      <c r="J12" s="16">
        <v>46</v>
      </c>
      <c r="K12" s="12">
        <v>130.43478260869566</v>
      </c>
    </row>
    <row r="13" spans="1:11" ht="14.5" x14ac:dyDescent="0.35">
      <c r="A13" s="86" t="s">
        <v>6</v>
      </c>
      <c r="B13" s="90">
        <v>4.9893086243763367E-2</v>
      </c>
      <c r="C13" s="80">
        <v>6.4687702149069215E-2</v>
      </c>
      <c r="D13" s="81">
        <v>14</v>
      </c>
      <c r="E13" s="82">
        <v>18</v>
      </c>
      <c r="F13" s="83">
        <v>-22.222222222222229</v>
      </c>
      <c r="G13" s="84">
        <v>7.3789273369839606E-2</v>
      </c>
      <c r="H13" s="85">
        <v>5.8528560355600549E-2</v>
      </c>
      <c r="I13" s="86">
        <v>95</v>
      </c>
      <c r="J13" s="87">
        <v>74</v>
      </c>
      <c r="K13" s="88">
        <v>28.378378378378386</v>
      </c>
    </row>
    <row r="14" spans="1:11" ht="14.5" x14ac:dyDescent="0.35">
      <c r="A14" s="18" t="s">
        <v>7</v>
      </c>
      <c r="B14" s="7">
        <v>6.9208838203848888</v>
      </c>
      <c r="C14" s="8">
        <v>6.1597067490835915</v>
      </c>
      <c r="D14" s="14">
        <v>1942</v>
      </c>
      <c r="E14" s="15">
        <v>1714</v>
      </c>
      <c r="F14" s="9">
        <v>13.302217036172692</v>
      </c>
      <c r="G14" s="10">
        <v>5.8052739912229603</v>
      </c>
      <c r="H14" s="11">
        <v>5.8694654918771851</v>
      </c>
      <c r="I14" s="13">
        <v>7474</v>
      </c>
      <c r="J14" s="16">
        <v>7421</v>
      </c>
      <c r="K14" s="12">
        <v>0.71418946233660563</v>
      </c>
    </row>
    <row r="15" spans="1:11" ht="14.5" x14ac:dyDescent="0.35">
      <c r="A15" s="89" t="s">
        <v>8</v>
      </c>
      <c r="B15" s="90">
        <v>8.1646471846044193</v>
      </c>
      <c r="C15" s="80">
        <v>8.0320563501760951</v>
      </c>
      <c r="D15" s="81">
        <v>2291</v>
      </c>
      <c r="E15" s="82">
        <v>2235</v>
      </c>
      <c r="F15" s="83">
        <v>2.5055928411633062</v>
      </c>
      <c r="G15" s="84">
        <v>7.6880655559439193</v>
      </c>
      <c r="H15" s="85">
        <v>7.9867757090655997</v>
      </c>
      <c r="I15" s="86">
        <v>9898</v>
      </c>
      <c r="J15" s="87">
        <v>10098</v>
      </c>
      <c r="K15" s="88">
        <v>-1.9805902158843338</v>
      </c>
    </row>
    <row r="16" spans="1:11" ht="14.5" x14ac:dyDescent="0.35">
      <c r="A16" s="18" t="s">
        <v>9</v>
      </c>
      <c r="B16" s="7">
        <v>2.1382751247327157E-2</v>
      </c>
      <c r="C16" s="8">
        <v>3.5937612305038454E-2</v>
      </c>
      <c r="D16" s="14">
        <v>6</v>
      </c>
      <c r="E16" s="15">
        <v>10</v>
      </c>
      <c r="F16" s="9">
        <v>-40</v>
      </c>
      <c r="G16" s="10">
        <v>1.0097479513767525E-2</v>
      </c>
      <c r="H16" s="11">
        <v>3.0055206669092175E-2</v>
      </c>
      <c r="I16" s="13">
        <v>13</v>
      </c>
      <c r="J16" s="16">
        <v>38</v>
      </c>
      <c r="K16" s="12">
        <v>-65.78947368421052</v>
      </c>
    </row>
    <row r="17" spans="1:11" ht="14.5" x14ac:dyDescent="0.35">
      <c r="A17" s="79" t="s">
        <v>10</v>
      </c>
      <c r="B17" s="90">
        <v>1.8674269422665715</v>
      </c>
      <c r="C17" s="80">
        <v>2.0268813340041691</v>
      </c>
      <c r="D17" s="81">
        <v>524</v>
      </c>
      <c r="E17" s="82">
        <v>564</v>
      </c>
      <c r="F17" s="83">
        <v>-7.0921985815602824</v>
      </c>
      <c r="G17" s="84">
        <v>1.8641500640801585</v>
      </c>
      <c r="H17" s="85">
        <v>2.2660043975512916</v>
      </c>
      <c r="I17" s="86">
        <v>2400</v>
      </c>
      <c r="J17" s="87">
        <v>2865</v>
      </c>
      <c r="K17" s="88">
        <v>-16.230366492146601</v>
      </c>
    </row>
    <row r="18" spans="1:11" ht="14.5" x14ac:dyDescent="0.35">
      <c r="A18" s="13" t="s">
        <v>11</v>
      </c>
      <c r="B18" s="7">
        <v>2.4946543121881684</v>
      </c>
      <c r="C18" s="8">
        <v>2.9504779702436568</v>
      </c>
      <c r="D18" s="14">
        <v>700</v>
      </c>
      <c r="E18" s="15">
        <v>821</v>
      </c>
      <c r="F18" s="9">
        <v>-14.738124238733249</v>
      </c>
      <c r="G18" s="10">
        <v>2.568643442463785</v>
      </c>
      <c r="H18" s="11">
        <v>2.8639448249679673</v>
      </c>
      <c r="I18" s="13">
        <v>3307</v>
      </c>
      <c r="J18" s="16">
        <v>3621</v>
      </c>
      <c r="K18" s="12">
        <v>-8.6716376691521617</v>
      </c>
    </row>
    <row r="19" spans="1:11" ht="14.5" x14ac:dyDescent="0.35">
      <c r="A19" s="79" t="s">
        <v>68</v>
      </c>
      <c r="B19" s="90">
        <v>0.20669992872416248</v>
      </c>
      <c r="C19" s="80">
        <v>0.27312585351829227</v>
      </c>
      <c r="D19" s="81">
        <v>58</v>
      </c>
      <c r="E19" s="82">
        <v>76</v>
      </c>
      <c r="F19" s="83">
        <v>-23.684210526315795</v>
      </c>
      <c r="G19" s="84">
        <v>0.1949590275350499</v>
      </c>
      <c r="H19" s="85">
        <v>0.25151462423082399</v>
      </c>
      <c r="I19" s="86">
        <v>251</v>
      </c>
      <c r="J19" s="87">
        <v>318</v>
      </c>
      <c r="K19" s="88">
        <v>-21.069182389937112</v>
      </c>
    </row>
    <row r="20" spans="1:11" ht="14.5" x14ac:dyDescent="0.35">
      <c r="A20" s="17" t="s">
        <v>12</v>
      </c>
      <c r="B20" s="7">
        <v>2.6942266571632216</v>
      </c>
      <c r="C20" s="8">
        <v>3.1373535542298567</v>
      </c>
      <c r="D20" s="14">
        <v>756</v>
      </c>
      <c r="E20" s="15">
        <v>873</v>
      </c>
      <c r="F20" s="9">
        <v>-13.402061855670098</v>
      </c>
      <c r="G20" s="10">
        <v>2.7465144277447671</v>
      </c>
      <c r="H20" s="11">
        <v>3.1012227723555372</v>
      </c>
      <c r="I20" s="13">
        <v>3536</v>
      </c>
      <c r="J20" s="16">
        <v>3921</v>
      </c>
      <c r="K20" s="12">
        <v>-9.8189237439428751</v>
      </c>
    </row>
    <row r="21" spans="1:11" ht="14.5" x14ac:dyDescent="0.35">
      <c r="A21" s="109" t="s">
        <v>13</v>
      </c>
      <c r="B21" s="90">
        <v>4.6899501069137557</v>
      </c>
      <c r="C21" s="80">
        <v>4.7222022568820528</v>
      </c>
      <c r="D21" s="81">
        <v>1316</v>
      </c>
      <c r="E21" s="82">
        <v>1314</v>
      </c>
      <c r="F21" s="83">
        <v>0.15220700152207201</v>
      </c>
      <c r="G21" s="84">
        <v>4.5197871762010173</v>
      </c>
      <c r="H21" s="85">
        <v>4.8238606703892941</v>
      </c>
      <c r="I21" s="86">
        <v>5819</v>
      </c>
      <c r="J21" s="87">
        <v>6099</v>
      </c>
      <c r="K21" s="88">
        <v>-4.590916543695684</v>
      </c>
    </row>
    <row r="22" spans="1:11" ht="14.5" x14ac:dyDescent="0.35">
      <c r="A22" s="17" t="s">
        <v>14</v>
      </c>
      <c r="B22" s="7">
        <v>1.1689237348538846</v>
      </c>
      <c r="C22" s="8">
        <v>0.95953424854452674</v>
      </c>
      <c r="D22" s="14">
        <v>328</v>
      </c>
      <c r="E22" s="15">
        <v>267</v>
      </c>
      <c r="F22" s="9">
        <v>22.846441947565538</v>
      </c>
      <c r="G22" s="10">
        <v>1.193832770204668</v>
      </c>
      <c r="H22" s="11">
        <v>1.3548570795830237</v>
      </c>
      <c r="I22" s="13">
        <v>1537</v>
      </c>
      <c r="J22" s="16">
        <v>1713</v>
      </c>
      <c r="K22" s="12">
        <v>-10.274372446001166</v>
      </c>
    </row>
    <row r="23" spans="1:11" ht="14.5" x14ac:dyDescent="0.35">
      <c r="A23" s="86" t="s">
        <v>15</v>
      </c>
      <c r="B23" s="90">
        <v>2.6621525302922309</v>
      </c>
      <c r="C23" s="80">
        <v>2.2784446201394379</v>
      </c>
      <c r="D23" s="81">
        <v>747</v>
      </c>
      <c r="E23" s="82">
        <v>634</v>
      </c>
      <c r="F23" s="83">
        <v>17.823343848580436</v>
      </c>
      <c r="G23" s="84">
        <v>2.7107848848498968</v>
      </c>
      <c r="H23" s="85">
        <v>2.7880158818039451</v>
      </c>
      <c r="I23" s="86">
        <v>3490</v>
      </c>
      <c r="J23" s="87">
        <v>3525</v>
      </c>
      <c r="K23" s="88">
        <v>-0.99290780141843982</v>
      </c>
    </row>
    <row r="24" spans="1:11" ht="14.5" x14ac:dyDescent="0.35">
      <c r="A24" s="17" t="s">
        <v>37</v>
      </c>
      <c r="B24" s="7">
        <v>4.2765502494654314E-2</v>
      </c>
      <c r="C24" s="8">
        <v>4.6718895996549992E-2</v>
      </c>
      <c r="D24" s="14">
        <v>12</v>
      </c>
      <c r="E24" s="15">
        <v>13</v>
      </c>
      <c r="F24" s="9">
        <v>-7.6923076923076934</v>
      </c>
      <c r="G24" s="10">
        <v>4.8157209988737425E-2</v>
      </c>
      <c r="H24" s="11">
        <v>4.1128177547178763E-2</v>
      </c>
      <c r="I24" s="13">
        <v>62</v>
      </c>
      <c r="J24" s="16">
        <v>52</v>
      </c>
      <c r="K24" s="12">
        <v>19.230769230769226</v>
      </c>
    </row>
    <row r="25" spans="1:11" ht="14.5" x14ac:dyDescent="0.35">
      <c r="A25" s="86" t="s">
        <v>40</v>
      </c>
      <c r="B25" s="90">
        <v>0.62722736992159656</v>
      </c>
      <c r="C25" s="80">
        <v>0.51031409473154599</v>
      </c>
      <c r="D25" s="81">
        <v>176</v>
      </c>
      <c r="E25" s="82">
        <v>142</v>
      </c>
      <c r="F25" s="83">
        <v>23.943661971830991</v>
      </c>
      <c r="G25" s="84">
        <v>0.83653734125597112</v>
      </c>
      <c r="H25" s="85">
        <v>0.54732113197399435</v>
      </c>
      <c r="I25" s="86">
        <v>1077</v>
      </c>
      <c r="J25" s="87">
        <v>692</v>
      </c>
      <c r="K25" s="88">
        <v>55.635838150289004</v>
      </c>
    </row>
    <row r="26" spans="1:11" ht="14.5" x14ac:dyDescent="0.35">
      <c r="A26" s="13" t="s">
        <v>16</v>
      </c>
      <c r="B26" s="7">
        <v>1.5965787598004277</v>
      </c>
      <c r="C26" s="8">
        <v>1.9046934521670378</v>
      </c>
      <c r="D26" s="14">
        <v>448</v>
      </c>
      <c r="E26" s="15">
        <v>530</v>
      </c>
      <c r="F26" s="9">
        <v>-15.471698113207552</v>
      </c>
      <c r="G26" s="10">
        <v>1.7111344129869119</v>
      </c>
      <c r="H26" s="11">
        <v>1.571570938197004</v>
      </c>
      <c r="I26" s="13">
        <v>2203</v>
      </c>
      <c r="J26" s="16">
        <v>1987</v>
      </c>
      <c r="K26" s="12">
        <v>10.870659285354805</v>
      </c>
    </row>
    <row r="27" spans="1:11" ht="14.5" x14ac:dyDescent="0.35">
      <c r="A27" s="86" t="s">
        <v>17</v>
      </c>
      <c r="B27" s="90">
        <v>1.3435495367070565</v>
      </c>
      <c r="C27" s="80">
        <v>1.7070365844893267</v>
      </c>
      <c r="D27" s="81">
        <v>377</v>
      </c>
      <c r="E27" s="82">
        <v>475</v>
      </c>
      <c r="F27" s="83">
        <v>-20.631578947368425</v>
      </c>
      <c r="G27" s="84">
        <v>1.4252980698279545</v>
      </c>
      <c r="H27" s="85">
        <v>1.6917917648733727</v>
      </c>
      <c r="I27" s="86">
        <v>1835</v>
      </c>
      <c r="J27" s="87">
        <v>2139</v>
      </c>
      <c r="K27" s="88">
        <v>-14.212248714352498</v>
      </c>
    </row>
    <row r="28" spans="1:11" ht="14.5" x14ac:dyDescent="0.35">
      <c r="A28" s="13" t="s">
        <v>66</v>
      </c>
      <c r="B28" s="7">
        <v>1.0121168923734853</v>
      </c>
      <c r="C28" s="8">
        <v>0.92000287500898437</v>
      </c>
      <c r="D28" s="14">
        <v>284</v>
      </c>
      <c r="E28" s="15">
        <v>256</v>
      </c>
      <c r="F28" s="9">
        <v>10.9375</v>
      </c>
      <c r="G28" s="10">
        <v>1.339857858557614</v>
      </c>
      <c r="H28" s="11">
        <v>1.2140721641330656</v>
      </c>
      <c r="I28" s="13">
        <v>1725</v>
      </c>
      <c r="J28" s="16">
        <v>1535</v>
      </c>
      <c r="K28" s="12">
        <v>12.377850162866451</v>
      </c>
    </row>
    <row r="29" spans="1:11" ht="14.5" x14ac:dyDescent="0.35">
      <c r="A29" s="79" t="s">
        <v>18</v>
      </c>
      <c r="B29" s="90">
        <v>0.28153955808980752</v>
      </c>
      <c r="C29" s="80">
        <v>0.16890677783368074</v>
      </c>
      <c r="D29" s="81">
        <v>79</v>
      </c>
      <c r="E29" s="82">
        <v>47</v>
      </c>
      <c r="F29" s="83">
        <v>68.085106382978722</v>
      </c>
      <c r="G29" s="84">
        <v>0.22680492446308592</v>
      </c>
      <c r="H29" s="85">
        <v>0.18270401948842874</v>
      </c>
      <c r="I29" s="86">
        <v>292</v>
      </c>
      <c r="J29" s="87">
        <v>231</v>
      </c>
      <c r="K29" s="88">
        <v>26.406926406926402</v>
      </c>
    </row>
    <row r="30" spans="1:11" ht="14.5" x14ac:dyDescent="0.35">
      <c r="A30" s="17" t="s">
        <v>19</v>
      </c>
      <c r="B30" s="7">
        <v>0.1389878831076265</v>
      </c>
      <c r="C30" s="8">
        <v>0.14734421045065765</v>
      </c>
      <c r="D30" s="14">
        <v>39</v>
      </c>
      <c r="E30" s="15">
        <v>41</v>
      </c>
      <c r="F30" s="9">
        <v>-4.8780487804878021</v>
      </c>
      <c r="G30" s="10">
        <v>0.14136471319274535</v>
      </c>
      <c r="H30" s="11">
        <v>0.22383219703560753</v>
      </c>
      <c r="I30" s="13">
        <v>182</v>
      </c>
      <c r="J30" s="16">
        <v>283</v>
      </c>
      <c r="K30" s="12">
        <v>-35.689045936395758</v>
      </c>
    </row>
    <row r="31" spans="1:11" ht="14.5" x14ac:dyDescent="0.35">
      <c r="A31" s="79" t="s">
        <v>20</v>
      </c>
      <c r="B31" s="90">
        <v>2.059871703492516</v>
      </c>
      <c r="C31" s="80">
        <v>1.7357866743333572</v>
      </c>
      <c r="D31" s="81">
        <v>578</v>
      </c>
      <c r="E31" s="82">
        <v>483</v>
      </c>
      <c r="F31" s="83">
        <v>19.668737060041408</v>
      </c>
      <c r="G31" s="84">
        <v>1.9092003572954288</v>
      </c>
      <c r="H31" s="85">
        <v>2.0690637012196085</v>
      </c>
      <c r="I31" s="86">
        <v>2458</v>
      </c>
      <c r="J31" s="87">
        <v>2616</v>
      </c>
      <c r="K31" s="88">
        <v>-6.0397553516819613</v>
      </c>
    </row>
    <row r="32" spans="1:11" ht="14.5" x14ac:dyDescent="0.35">
      <c r="A32" s="18" t="s">
        <v>21</v>
      </c>
      <c r="B32" s="7">
        <v>7.9187455452601574</v>
      </c>
      <c r="C32" s="8">
        <v>7.8631495723424134</v>
      </c>
      <c r="D32" s="14">
        <v>2222</v>
      </c>
      <c r="E32" s="15">
        <v>2188</v>
      </c>
      <c r="F32" s="9">
        <v>1.5539305301645356</v>
      </c>
      <c r="G32" s="10">
        <v>8.1393452172899927</v>
      </c>
      <c r="H32" s="11">
        <v>8.3150102029517381</v>
      </c>
      <c r="I32" s="13">
        <v>10479</v>
      </c>
      <c r="J32" s="16">
        <v>10513</v>
      </c>
      <c r="K32" s="12">
        <v>-0.32340911252734372</v>
      </c>
    </row>
    <row r="33" spans="1:11" ht="14.5" x14ac:dyDescent="0.35">
      <c r="A33" s="89" t="s">
        <v>67</v>
      </c>
      <c r="B33" s="90">
        <v>1.0441910192444761</v>
      </c>
      <c r="C33" s="80">
        <v>1.8687558398619994</v>
      </c>
      <c r="D33" s="81">
        <v>293</v>
      </c>
      <c r="E33" s="82">
        <v>520</v>
      </c>
      <c r="F33" s="83">
        <v>-43.653846153846153</v>
      </c>
      <c r="G33" s="84">
        <v>1.513845197871762</v>
      </c>
      <c r="H33" s="85">
        <v>1.9931347580555863</v>
      </c>
      <c r="I33" s="86">
        <v>1949</v>
      </c>
      <c r="J33" s="87">
        <v>2520</v>
      </c>
      <c r="K33" s="88">
        <v>-22.658730158730165</v>
      </c>
    </row>
    <row r="34" spans="1:11" ht="14.5" x14ac:dyDescent="0.35">
      <c r="A34" s="17" t="s">
        <v>22</v>
      </c>
      <c r="B34" s="7">
        <v>1.5502494654312189</v>
      </c>
      <c r="C34" s="8">
        <v>1.415941924818515</v>
      </c>
      <c r="D34" s="14">
        <v>435</v>
      </c>
      <c r="E34" s="15">
        <v>394</v>
      </c>
      <c r="F34" s="9">
        <v>10.406091370558372</v>
      </c>
      <c r="G34" s="10">
        <v>1.33364402501068</v>
      </c>
      <c r="H34" s="11">
        <v>1.3548570795830237</v>
      </c>
      <c r="I34" s="13">
        <v>1717</v>
      </c>
      <c r="J34" s="16">
        <v>1713</v>
      </c>
      <c r="K34" s="12">
        <v>0.23350846468184727</v>
      </c>
    </row>
    <row r="35" spans="1:11" ht="14.5" x14ac:dyDescent="0.35">
      <c r="A35" s="79" t="s">
        <v>23</v>
      </c>
      <c r="B35" s="90">
        <v>1.4326443335709194</v>
      </c>
      <c r="C35" s="80">
        <v>1.2254725796018111</v>
      </c>
      <c r="D35" s="81">
        <v>402</v>
      </c>
      <c r="E35" s="82">
        <v>341</v>
      </c>
      <c r="F35" s="83">
        <v>17.888563049853374</v>
      </c>
      <c r="G35" s="84">
        <v>1.7794865820031844</v>
      </c>
      <c r="H35" s="85">
        <v>1.7416201338247623</v>
      </c>
      <c r="I35" s="86">
        <v>2291</v>
      </c>
      <c r="J35" s="87">
        <v>2202</v>
      </c>
      <c r="K35" s="88">
        <v>4.0417801998183478</v>
      </c>
    </row>
    <row r="36" spans="1:11" ht="14.5" x14ac:dyDescent="0.35">
      <c r="A36" s="17" t="s">
        <v>24</v>
      </c>
      <c r="B36" s="7">
        <v>4.2551674982181042</v>
      </c>
      <c r="C36" s="8">
        <v>3.9351685474017106</v>
      </c>
      <c r="D36" s="14">
        <v>1194</v>
      </c>
      <c r="E36" s="15">
        <v>1095</v>
      </c>
      <c r="F36" s="9">
        <v>9.0410958904109577</v>
      </c>
      <c r="G36" s="10">
        <v>3.3733348867917199</v>
      </c>
      <c r="H36" s="11">
        <v>4.0471708559406485</v>
      </c>
      <c r="I36" s="13">
        <v>4343</v>
      </c>
      <c r="J36" s="16">
        <v>5117</v>
      </c>
      <c r="K36" s="12">
        <v>-15.12605042016807</v>
      </c>
    </row>
    <row r="37" spans="1:11" ht="14.5" x14ac:dyDescent="0.35">
      <c r="A37" s="79" t="s">
        <v>25</v>
      </c>
      <c r="B37" s="90">
        <v>3.1432644333570918</v>
      </c>
      <c r="C37" s="80">
        <v>3.1229785093078415</v>
      </c>
      <c r="D37" s="81">
        <v>882</v>
      </c>
      <c r="E37" s="82">
        <v>869</v>
      </c>
      <c r="F37" s="83">
        <v>1.4959723820483362</v>
      </c>
      <c r="G37" s="84">
        <v>3.0859450852460291</v>
      </c>
      <c r="H37" s="85">
        <v>3.2056250692060679</v>
      </c>
      <c r="I37" s="86">
        <v>3973</v>
      </c>
      <c r="J37" s="87">
        <v>4053</v>
      </c>
      <c r="K37" s="88">
        <v>-1.9738465334320239</v>
      </c>
    </row>
    <row r="38" spans="1:11" ht="14.5" x14ac:dyDescent="0.35">
      <c r="A38" s="18" t="s">
        <v>26</v>
      </c>
      <c r="B38" s="7">
        <v>1.0762651461154669</v>
      </c>
      <c r="C38" s="8">
        <v>1.3800043125134767</v>
      </c>
      <c r="D38" s="14">
        <v>302</v>
      </c>
      <c r="E38" s="15">
        <v>384</v>
      </c>
      <c r="F38" s="9">
        <v>-21.354166666666671</v>
      </c>
      <c r="G38" s="10">
        <v>0.91110334381917735</v>
      </c>
      <c r="H38" s="11">
        <v>1.4094310074821645</v>
      </c>
      <c r="I38" s="13">
        <v>1173</v>
      </c>
      <c r="J38" s="16">
        <v>1782</v>
      </c>
      <c r="K38" s="12">
        <v>-34.17508417508418</v>
      </c>
    </row>
    <row r="39" spans="1:11" ht="14.5" x14ac:dyDescent="0.35">
      <c r="A39" s="79" t="s">
        <v>27</v>
      </c>
      <c r="B39" s="90">
        <v>3.5495367070563075</v>
      </c>
      <c r="C39" s="80">
        <v>5.0456407676273987</v>
      </c>
      <c r="D39" s="81">
        <v>996</v>
      </c>
      <c r="E39" s="82">
        <v>1404</v>
      </c>
      <c r="F39" s="83">
        <v>-29.059829059829056</v>
      </c>
      <c r="G39" s="84">
        <v>3.5201367043380323</v>
      </c>
      <c r="H39" s="85">
        <v>4.6079377382666058</v>
      </c>
      <c r="I39" s="86">
        <v>4532</v>
      </c>
      <c r="J39" s="87">
        <v>5826</v>
      </c>
      <c r="K39" s="88">
        <v>-22.210779265362163</v>
      </c>
    </row>
    <row r="40" spans="1:11" ht="14.5" x14ac:dyDescent="0.35">
      <c r="A40" s="13" t="s">
        <v>28</v>
      </c>
      <c r="B40" s="7">
        <v>5.2387740555951527</v>
      </c>
      <c r="C40" s="8">
        <v>4.1436066987709337</v>
      </c>
      <c r="D40" s="14">
        <v>1470</v>
      </c>
      <c r="E40" s="15">
        <v>1153</v>
      </c>
      <c r="F40" s="9">
        <v>27.493495229835219</v>
      </c>
      <c r="G40" s="10">
        <v>4.736494621150336</v>
      </c>
      <c r="H40" s="11">
        <v>4.1468275938434278</v>
      </c>
      <c r="I40" s="13">
        <v>6098</v>
      </c>
      <c r="J40" s="16">
        <v>5243</v>
      </c>
      <c r="K40" s="12">
        <v>16.307457562464236</v>
      </c>
    </row>
    <row r="41" spans="1:11" ht="14.5" x14ac:dyDescent="0.35">
      <c r="A41" s="86" t="s">
        <v>69</v>
      </c>
      <c r="B41" s="90">
        <v>7.5196008553100508</v>
      </c>
      <c r="C41" s="80">
        <v>6.7814274419607568</v>
      </c>
      <c r="D41" s="81">
        <v>2110</v>
      </c>
      <c r="E41" s="82">
        <v>1887</v>
      </c>
      <c r="F41" s="83">
        <v>11.817700052994169</v>
      </c>
      <c r="G41" s="84">
        <v>8.101285486815021</v>
      </c>
      <c r="H41" s="85">
        <v>6.517234288245251</v>
      </c>
      <c r="I41" s="86">
        <v>10430</v>
      </c>
      <c r="J41" s="87">
        <v>8240</v>
      </c>
      <c r="K41" s="88">
        <v>26.577669902912618</v>
      </c>
    </row>
    <row r="42" spans="1:11" ht="14.5" x14ac:dyDescent="0.35">
      <c r="A42" s="13" t="s">
        <v>29</v>
      </c>
      <c r="B42" s="7">
        <v>0.71988595866001426</v>
      </c>
      <c r="C42" s="8">
        <v>0.7834399482498382</v>
      </c>
      <c r="D42" s="14">
        <v>202</v>
      </c>
      <c r="E42" s="15">
        <v>218</v>
      </c>
      <c r="F42" s="9">
        <v>-7.3394495412844094</v>
      </c>
      <c r="G42" s="10">
        <v>0.76740844304633193</v>
      </c>
      <c r="H42" s="11">
        <v>0.65172342882452505</v>
      </c>
      <c r="I42" s="14">
        <v>988</v>
      </c>
      <c r="J42" s="15">
        <v>824</v>
      </c>
      <c r="K42" s="12">
        <v>19.902912621359221</v>
      </c>
    </row>
    <row r="43" spans="1:11" ht="14.5" x14ac:dyDescent="0.35">
      <c r="A43" s="79" t="s">
        <v>70</v>
      </c>
      <c r="B43" s="90">
        <v>0.12116892373485388</v>
      </c>
      <c r="C43" s="80">
        <v>0.23000071875224609</v>
      </c>
      <c r="D43" s="81">
        <v>34</v>
      </c>
      <c r="E43" s="82">
        <v>64</v>
      </c>
      <c r="F43" s="83">
        <v>-46.875</v>
      </c>
      <c r="G43" s="84">
        <v>0.17476406850751486</v>
      </c>
      <c r="H43" s="85">
        <v>0.26812408054795389</v>
      </c>
      <c r="I43" s="86">
        <v>225</v>
      </c>
      <c r="J43" s="87">
        <v>339</v>
      </c>
      <c r="K43" s="88">
        <v>-33.628318584070797</v>
      </c>
    </row>
    <row r="44" spans="1:11" ht="14.5" x14ac:dyDescent="0.35">
      <c r="A44" s="17" t="s">
        <v>30</v>
      </c>
      <c r="B44" s="7">
        <v>0.47398431931575202</v>
      </c>
      <c r="C44" s="8">
        <v>1.6423488823402572</v>
      </c>
      <c r="D44" s="14">
        <v>133</v>
      </c>
      <c r="E44" s="15">
        <v>457</v>
      </c>
      <c r="F44" s="9">
        <v>-70.897155361050324</v>
      </c>
      <c r="G44" s="10">
        <v>1.4501534040156898</v>
      </c>
      <c r="H44" s="11">
        <v>1.6641093376781564</v>
      </c>
      <c r="I44" s="13">
        <v>1867</v>
      </c>
      <c r="J44" s="16">
        <v>2104</v>
      </c>
      <c r="K44" s="12">
        <v>-11.264258555133082</v>
      </c>
    </row>
    <row r="45" spans="1:11" ht="14.5" x14ac:dyDescent="0.35">
      <c r="A45" s="79" t="s">
        <v>31</v>
      </c>
      <c r="B45" s="90">
        <v>3.2109764789736284</v>
      </c>
      <c r="C45" s="80">
        <v>2.5012578164306762</v>
      </c>
      <c r="D45" s="81">
        <v>901</v>
      </c>
      <c r="E45" s="82">
        <v>696</v>
      </c>
      <c r="F45" s="83">
        <v>29.454022988505756</v>
      </c>
      <c r="G45" s="84">
        <v>2.656413841314226</v>
      </c>
      <c r="H45" s="85">
        <v>2.5736748026638403</v>
      </c>
      <c r="I45" s="86">
        <v>3420</v>
      </c>
      <c r="J45" s="87">
        <v>3254</v>
      </c>
      <c r="K45" s="88">
        <v>5.1014136447449232</v>
      </c>
    </row>
    <row r="46" spans="1:11" ht="14.5" x14ac:dyDescent="0.35">
      <c r="A46" s="17" t="s">
        <v>41</v>
      </c>
      <c r="B46" s="7">
        <v>0.69493941553813265</v>
      </c>
      <c r="C46" s="8">
        <v>0.23000071875224609</v>
      </c>
      <c r="D46" s="14">
        <v>195</v>
      </c>
      <c r="E46" s="15">
        <v>64</v>
      </c>
      <c r="F46" s="9">
        <v>204.6875</v>
      </c>
      <c r="G46" s="10">
        <v>1.8097790205444872</v>
      </c>
      <c r="H46" s="11">
        <v>0.3994178781024092</v>
      </c>
      <c r="I46" s="13">
        <v>2330</v>
      </c>
      <c r="J46" s="16">
        <v>505</v>
      </c>
      <c r="K46" s="12">
        <v>361.38613861386136</v>
      </c>
    </row>
    <row r="47" spans="1:11" ht="14.5" x14ac:dyDescent="0.35">
      <c r="A47" s="79" t="s">
        <v>32</v>
      </c>
      <c r="B47" s="90">
        <v>3.5495367070563075</v>
      </c>
      <c r="C47" s="80">
        <v>3.0834471357722992</v>
      </c>
      <c r="D47" s="81">
        <v>996</v>
      </c>
      <c r="E47" s="82">
        <v>858</v>
      </c>
      <c r="F47" s="83">
        <v>16.08391608391608</v>
      </c>
      <c r="G47" s="84">
        <v>3.4844071614431629</v>
      </c>
      <c r="H47" s="85">
        <v>3.2665264090355444</v>
      </c>
      <c r="I47" s="86">
        <v>4486</v>
      </c>
      <c r="J47" s="87">
        <v>4130</v>
      </c>
      <c r="K47" s="88">
        <v>8.6198547215496433</v>
      </c>
    </row>
    <row r="48" spans="1:11" ht="14.5" x14ac:dyDescent="0.35">
      <c r="A48" s="18" t="s">
        <v>33</v>
      </c>
      <c r="B48" s="7">
        <v>12.227369921596578</v>
      </c>
      <c r="C48" s="8">
        <v>12.269100840940128</v>
      </c>
      <c r="D48" s="14">
        <v>3431</v>
      </c>
      <c r="E48" s="15">
        <v>3414</v>
      </c>
      <c r="F48" s="9">
        <v>0.49794961921499237</v>
      </c>
      <c r="G48" s="10">
        <v>11.422579517651171</v>
      </c>
      <c r="H48" s="11">
        <v>10.407010772418811</v>
      </c>
      <c r="I48" s="13">
        <v>14706</v>
      </c>
      <c r="J48" s="16">
        <v>13158</v>
      </c>
      <c r="K48" s="12">
        <v>11.764705882352942</v>
      </c>
    </row>
    <row r="49" spans="1:13" ht="14.5" x14ac:dyDescent="0.35">
      <c r="A49" s="79" t="s">
        <v>34</v>
      </c>
      <c r="B49" s="90">
        <v>2.3913043478260869</v>
      </c>
      <c r="C49" s="80">
        <v>2.3323510385969954</v>
      </c>
      <c r="D49" s="81">
        <v>671</v>
      </c>
      <c r="E49" s="82">
        <v>649</v>
      </c>
      <c r="F49" s="83">
        <v>3.3898305084745743</v>
      </c>
      <c r="G49" s="84">
        <v>2.9228319546390149</v>
      </c>
      <c r="H49" s="85">
        <v>2.6187576126674785</v>
      </c>
      <c r="I49" s="86">
        <v>3763</v>
      </c>
      <c r="J49" s="87">
        <v>3311</v>
      </c>
      <c r="K49" s="88">
        <v>13.651464814255519</v>
      </c>
    </row>
    <row r="50" spans="1:13" ht="3" customHeight="1" x14ac:dyDescent="0.35">
      <c r="A50" s="13"/>
      <c r="B50" s="7">
        <v>0</v>
      </c>
      <c r="C50" s="8">
        <v>0</v>
      </c>
      <c r="D50" s="14"/>
      <c r="E50" s="15"/>
      <c r="F50" s="9" t="s">
        <v>38</v>
      </c>
      <c r="G50" s="10">
        <v>0</v>
      </c>
      <c r="H50" s="11">
        <v>0</v>
      </c>
      <c r="I50" s="13"/>
      <c r="J50" s="16"/>
      <c r="K50" s="12" t="s">
        <v>38</v>
      </c>
    </row>
    <row r="51" spans="1:13" ht="14.25" customHeight="1" x14ac:dyDescent="0.35">
      <c r="A51" s="86" t="s">
        <v>35</v>
      </c>
      <c r="B51" s="90">
        <v>0.6878118317890235</v>
      </c>
      <c r="C51" s="80">
        <v>0.55343922949759217</v>
      </c>
      <c r="D51" s="81">
        <v>193</v>
      </c>
      <c r="E51" s="82">
        <v>154</v>
      </c>
      <c r="F51" s="83">
        <v>25.324675324675326</v>
      </c>
      <c r="G51" s="84">
        <v>0.67575439822905747</v>
      </c>
      <c r="H51" s="85">
        <v>0.54099372004365909</v>
      </c>
      <c r="I51" s="86">
        <v>870</v>
      </c>
      <c r="J51" s="87">
        <v>684</v>
      </c>
      <c r="K51" s="88">
        <v>27.192982456140356</v>
      </c>
    </row>
    <row r="52" spans="1:13" ht="3" customHeight="1" x14ac:dyDescent="0.35">
      <c r="A52" s="19"/>
      <c r="B52" s="20">
        <v>0</v>
      </c>
      <c r="C52" s="21">
        <v>0</v>
      </c>
      <c r="D52" s="22"/>
      <c r="E52" s="23"/>
      <c r="F52" s="24"/>
      <c r="G52" s="25">
        <v>0</v>
      </c>
      <c r="H52" s="21">
        <v>0</v>
      </c>
      <c r="I52" s="26"/>
      <c r="J52" s="27"/>
      <c r="K52" s="28"/>
    </row>
    <row r="53" spans="1:13" ht="21.75" customHeight="1" x14ac:dyDescent="0.35">
      <c r="A53" s="29" t="s">
        <v>36</v>
      </c>
      <c r="B53" s="30">
        <v>100</v>
      </c>
      <c r="C53" s="31">
        <v>100.00000000000003</v>
      </c>
      <c r="D53" s="32">
        <v>28060</v>
      </c>
      <c r="E53" s="33">
        <v>27826</v>
      </c>
      <c r="F53" s="34">
        <v>0.8409401279378983</v>
      </c>
      <c r="G53" s="35">
        <v>100</v>
      </c>
      <c r="H53" s="31">
        <v>100.00000000000001</v>
      </c>
      <c r="I53" s="36">
        <v>128745</v>
      </c>
      <c r="J53" s="33">
        <v>126434</v>
      </c>
      <c r="K53" s="37">
        <v>1.8278311213755813</v>
      </c>
      <c r="M53" s="46"/>
    </row>
    <row r="54" spans="1:13" ht="3" customHeight="1" x14ac:dyDescent="0.3">
      <c r="A54" s="19"/>
      <c r="B54" s="38"/>
      <c r="C54" s="38"/>
      <c r="D54" s="22"/>
      <c r="E54" s="23"/>
      <c r="F54" s="24"/>
      <c r="G54" s="39"/>
      <c r="H54" s="39"/>
      <c r="I54" s="26"/>
      <c r="J54" s="23"/>
      <c r="K54" s="28"/>
    </row>
    <row r="55" spans="1:13" ht="14.5" x14ac:dyDescent="0.35">
      <c r="A55" s="91" t="s">
        <v>42</v>
      </c>
      <c r="B55" s="92">
        <v>49.447612259444043</v>
      </c>
      <c r="C55" s="93">
        <v>47.656867677711496</v>
      </c>
      <c r="D55" s="94">
        <v>13875</v>
      </c>
      <c r="E55" s="95">
        <v>13261</v>
      </c>
      <c r="F55" s="96">
        <v>4.6301183922781064</v>
      </c>
      <c r="G55" s="97">
        <v>50.746825119422112</v>
      </c>
      <c r="H55" s="98">
        <v>48.614296787256592</v>
      </c>
      <c r="I55" s="99">
        <v>65334</v>
      </c>
      <c r="J55" s="105">
        <v>61465</v>
      </c>
      <c r="K55" s="100">
        <v>6.294639225575537</v>
      </c>
    </row>
    <row r="56" spans="1:13" ht="14.5" x14ac:dyDescent="0.35">
      <c r="A56" s="75" t="s">
        <v>49</v>
      </c>
      <c r="B56" s="67">
        <v>26.724875267284393</v>
      </c>
      <c r="C56" s="68">
        <v>30.949471717099115</v>
      </c>
      <c r="D56" s="76">
        <v>7499</v>
      </c>
      <c r="E56" s="77">
        <v>8612</v>
      </c>
      <c r="F56" s="69">
        <v>-12.92382721783558</v>
      </c>
      <c r="G56" s="70">
        <v>27.401452483591598</v>
      </c>
      <c r="H56" s="71">
        <v>30.699020833003782</v>
      </c>
      <c r="I56" s="78">
        <v>35278</v>
      </c>
      <c r="J56" s="106">
        <v>38814</v>
      </c>
      <c r="K56" s="72">
        <v>-9.1101149069923082</v>
      </c>
    </row>
    <row r="57" spans="1:13" ht="14.5" x14ac:dyDescent="0.35">
      <c r="A57" s="89" t="s">
        <v>43</v>
      </c>
      <c r="B57" s="101">
        <v>6.8353528153955807</v>
      </c>
      <c r="C57" s="102">
        <v>4.2442320132250408</v>
      </c>
      <c r="D57" s="81">
        <v>1918</v>
      </c>
      <c r="E57" s="82">
        <v>1181</v>
      </c>
      <c r="F57" s="83">
        <v>62.404741744284507</v>
      </c>
      <c r="G57" s="103">
        <v>5.7695444483280909</v>
      </c>
      <c r="H57" s="104">
        <v>4.2290839489377854</v>
      </c>
      <c r="I57" s="86">
        <v>7428</v>
      </c>
      <c r="J57" s="107">
        <v>5347</v>
      </c>
      <c r="K57" s="88">
        <v>38.919020011221249</v>
      </c>
    </row>
    <row r="58" spans="1:13" ht="14.5" x14ac:dyDescent="0.35">
      <c r="A58" s="18" t="s">
        <v>44</v>
      </c>
      <c r="B58" s="40">
        <v>0.71275837491090521</v>
      </c>
      <c r="C58" s="41">
        <v>3.5937612305038454E-2</v>
      </c>
      <c r="D58" s="14">
        <v>200</v>
      </c>
      <c r="E58" s="15">
        <v>10</v>
      </c>
      <c r="F58" s="9">
        <v>1900</v>
      </c>
      <c r="G58" s="42">
        <v>0.60274185405258462</v>
      </c>
      <c r="H58" s="43">
        <v>0.10044766439407121</v>
      </c>
      <c r="I58" s="13">
        <v>776</v>
      </c>
      <c r="J58" s="108">
        <v>127</v>
      </c>
      <c r="K58" s="12">
        <v>511.02362204724409</v>
      </c>
    </row>
    <row r="59" spans="1:13" ht="14.5" x14ac:dyDescent="0.35">
      <c r="A59" s="89" t="s">
        <v>45</v>
      </c>
      <c r="B59" s="101">
        <v>2.4126870990734144</v>
      </c>
      <c r="C59" s="102">
        <v>0.87328397901243437</v>
      </c>
      <c r="D59" s="81">
        <v>677</v>
      </c>
      <c r="E59" s="82">
        <v>243</v>
      </c>
      <c r="F59" s="83">
        <v>178.60082304526748</v>
      </c>
      <c r="G59" s="103">
        <v>3.745388170414385</v>
      </c>
      <c r="H59" s="104">
        <v>1.452931964503219</v>
      </c>
      <c r="I59" s="86">
        <v>4822</v>
      </c>
      <c r="J59" s="107">
        <v>1837</v>
      </c>
      <c r="K59" s="88">
        <v>162.49319542732718</v>
      </c>
    </row>
    <row r="60" spans="1:13" ht="14.5" x14ac:dyDescent="0.35">
      <c r="A60" s="18" t="s">
        <v>46</v>
      </c>
      <c r="B60" s="40">
        <v>0.59158945117605133</v>
      </c>
      <c r="C60" s="41">
        <v>0.25875080859627686</v>
      </c>
      <c r="D60" s="14">
        <v>166</v>
      </c>
      <c r="E60" s="15">
        <v>72</v>
      </c>
      <c r="F60" s="9">
        <v>130.55555555555554</v>
      </c>
      <c r="G60" s="42">
        <v>0.28583634315895762</v>
      </c>
      <c r="H60" s="43">
        <v>0.39388139266336591</v>
      </c>
      <c r="I60" s="13">
        <v>368</v>
      </c>
      <c r="J60" s="108">
        <v>498</v>
      </c>
      <c r="K60" s="12">
        <v>-26.104417670682736</v>
      </c>
    </row>
    <row r="61" spans="1:13" ht="14.5" x14ac:dyDescent="0.35">
      <c r="A61" s="89" t="s">
        <v>47</v>
      </c>
      <c r="B61" s="101">
        <v>3.5637918745545262E-3</v>
      </c>
      <c r="C61" s="102">
        <v>3.5937612305038452E-3</v>
      </c>
      <c r="D61" s="81">
        <v>1</v>
      </c>
      <c r="E61" s="82">
        <v>1</v>
      </c>
      <c r="F61" s="83">
        <v>0</v>
      </c>
      <c r="G61" s="103">
        <v>1.5534583867334655E-3</v>
      </c>
      <c r="H61" s="104">
        <v>1.8191309299713684E-2</v>
      </c>
      <c r="I61" s="86">
        <v>2</v>
      </c>
      <c r="J61" s="107">
        <v>23</v>
      </c>
      <c r="K61" s="88">
        <v>-91.304347826086953</v>
      </c>
    </row>
    <row r="62" spans="1:13" ht="14.5" x14ac:dyDescent="0.35">
      <c r="A62" s="75" t="s">
        <v>48</v>
      </c>
      <c r="B62" s="67">
        <v>10.55951532430506</v>
      </c>
      <c r="C62" s="68">
        <v>5.4157981743692947</v>
      </c>
      <c r="D62" s="76">
        <v>2963</v>
      </c>
      <c r="E62" s="77">
        <v>1507</v>
      </c>
      <c r="F62" s="69">
        <v>96.615792966157926</v>
      </c>
      <c r="G62" s="70">
        <v>10.405841003534118</v>
      </c>
      <c r="H62" s="71">
        <v>6.1961181327807395</v>
      </c>
      <c r="I62" s="78">
        <v>13397</v>
      </c>
      <c r="J62" s="106">
        <v>7834</v>
      </c>
      <c r="K62" s="72">
        <v>71.010977789124325</v>
      </c>
    </row>
    <row r="63" spans="1:13" ht="14.25" customHeight="1" x14ac:dyDescent="0.3">
      <c r="A63" s="73" t="s">
        <v>78</v>
      </c>
      <c r="B63" s="53"/>
      <c r="C63" s="53"/>
      <c r="D63" s="53"/>
      <c r="E63" s="53"/>
      <c r="F63" s="74"/>
      <c r="G63" s="74"/>
      <c r="H63" s="74"/>
      <c r="I63" s="44"/>
      <c r="J63" s="44"/>
      <c r="K63" s="45"/>
    </row>
  </sheetData>
  <mergeCells count="2">
    <mergeCell ref="B9:C9"/>
    <mergeCell ref="G9:H9"/>
  </mergeCells>
  <pageMargins left="0.59" right="0.12" top="0.43" bottom="0.43" header="0.43" footer="0.43"/>
  <pageSetup paperSize="9" scale="85" orientation="portrait" horizontalDpi="4294967292" vertic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06E94-06A5-4D49-BD19-EB0787D7FEA7}">
  <sheetPr>
    <pageSetUpPr fitToPage="1"/>
  </sheetPr>
  <dimension ref="A1:M63"/>
  <sheetViews>
    <sheetView topLeftCell="A25" zoomScaleNormal="100" workbookViewId="0">
      <selection activeCell="I51" sqref="I51"/>
    </sheetView>
  </sheetViews>
  <sheetFormatPr baseColWidth="10" defaultColWidth="11.453125" defaultRowHeight="13" x14ac:dyDescent="0.3"/>
  <cols>
    <col min="1" max="1" width="22.1796875" style="1" customWidth="1"/>
    <col min="2" max="3" width="8.1796875" style="1" customWidth="1"/>
    <col min="4" max="5" width="10.1796875" style="1" customWidth="1"/>
    <col min="6" max="6" width="8.26953125" style="2" customWidth="1"/>
    <col min="7" max="8" width="8.81640625" style="2" customWidth="1"/>
    <col min="9" max="10" width="10.1796875" style="1" customWidth="1"/>
    <col min="11" max="11" width="8.26953125" style="1" customWidth="1"/>
    <col min="12" max="16384" width="11.453125" style="1"/>
  </cols>
  <sheetData>
    <row r="1" spans="1:11" ht="33" customHeight="1" x14ac:dyDescent="0.35">
      <c r="A1" s="48"/>
      <c r="B1" s="48"/>
      <c r="C1" s="48"/>
      <c r="D1" s="49"/>
      <c r="E1" s="49"/>
      <c r="F1" s="50"/>
      <c r="G1" s="50"/>
      <c r="H1" s="50"/>
      <c r="I1" s="49"/>
      <c r="J1" s="47"/>
      <c r="K1" s="54"/>
    </row>
    <row r="2" spans="1:11" ht="14.15" customHeight="1" x14ac:dyDescent="0.35">
      <c r="A2" s="48"/>
      <c r="B2" s="48"/>
      <c r="C2" s="48"/>
      <c r="D2" s="49"/>
      <c r="E2" s="49"/>
      <c r="F2" s="50"/>
      <c r="G2" s="50"/>
      <c r="H2" s="50"/>
      <c r="I2" s="49"/>
      <c r="J2" s="49"/>
      <c r="K2" s="55"/>
    </row>
    <row r="3" spans="1:11" ht="38.25" customHeight="1" x14ac:dyDescent="0.3">
      <c r="A3" s="49" t="s">
        <v>0</v>
      </c>
      <c r="B3" s="49"/>
      <c r="C3" s="49"/>
      <c r="D3" s="49"/>
      <c r="E3" s="49"/>
      <c r="F3" s="50"/>
      <c r="G3" s="50"/>
      <c r="H3" s="50"/>
      <c r="I3" s="49"/>
      <c r="J3" s="49"/>
      <c r="K3" s="56"/>
    </row>
    <row r="4" spans="1:11" ht="15" customHeight="1" x14ac:dyDescent="0.35">
      <c r="A4" s="51" t="s">
        <v>1</v>
      </c>
      <c r="B4" s="51"/>
      <c r="C4" s="51"/>
      <c r="D4" s="51"/>
      <c r="E4" s="51"/>
      <c r="F4" s="50"/>
      <c r="G4" s="50"/>
      <c r="H4" s="50"/>
      <c r="I4" s="47"/>
      <c r="J4" s="47"/>
      <c r="K4" s="64" t="s">
        <v>79</v>
      </c>
    </row>
    <row r="5" spans="1:11" ht="15" customHeight="1" x14ac:dyDescent="0.35">
      <c r="A5" s="51" t="s">
        <v>2</v>
      </c>
      <c r="B5" s="51"/>
      <c r="C5" s="51"/>
      <c r="D5" s="51"/>
      <c r="E5" s="51"/>
      <c r="F5" s="57"/>
      <c r="G5" s="58"/>
      <c r="H5" s="58"/>
      <c r="I5" s="47"/>
      <c r="J5" s="47"/>
      <c r="K5" s="64" t="s">
        <v>80</v>
      </c>
    </row>
    <row r="6" spans="1:11" ht="3" customHeight="1" x14ac:dyDescent="0.3">
      <c r="A6" s="49"/>
      <c r="B6" s="49"/>
      <c r="C6" s="49"/>
      <c r="D6" s="49"/>
      <c r="E6" s="49"/>
      <c r="F6" s="50"/>
      <c r="G6" s="50"/>
      <c r="H6" s="50"/>
      <c r="I6" s="49"/>
      <c r="J6" s="49"/>
      <c r="K6" s="56"/>
    </row>
    <row r="7" spans="1:11" ht="14.25" customHeight="1" x14ac:dyDescent="0.35">
      <c r="A7" s="52" t="s">
        <v>81</v>
      </c>
      <c r="B7" s="52"/>
      <c r="C7" s="52"/>
      <c r="D7" s="49"/>
      <c r="E7" s="49"/>
      <c r="F7" s="59"/>
      <c r="G7" s="59"/>
      <c r="H7" s="59"/>
      <c r="I7" s="60"/>
      <c r="J7" s="61"/>
      <c r="K7" s="62"/>
    </row>
    <row r="8" spans="1:11" ht="7.5" customHeight="1" x14ac:dyDescent="0.35">
      <c r="A8" s="52"/>
      <c r="B8" s="52"/>
      <c r="C8" s="52"/>
      <c r="D8" s="49"/>
      <c r="E8" s="49"/>
      <c r="F8" s="59"/>
      <c r="G8" s="59"/>
      <c r="H8" s="59"/>
      <c r="I8" s="60"/>
      <c r="J8" s="61"/>
      <c r="K8" s="62"/>
    </row>
    <row r="9" spans="1:11" ht="14.25" customHeight="1" x14ac:dyDescent="0.35">
      <c r="A9" s="52"/>
      <c r="B9" s="206" t="s">
        <v>39</v>
      </c>
      <c r="C9" s="206"/>
      <c r="D9" s="49"/>
      <c r="E9" s="49"/>
      <c r="F9" s="59"/>
      <c r="G9" s="206" t="s">
        <v>39</v>
      </c>
      <c r="H9" s="206"/>
      <c r="I9" s="60"/>
      <c r="J9" s="61"/>
      <c r="K9" s="62"/>
    </row>
    <row r="10" spans="1:11" s="6" customFormat="1" ht="15" customHeight="1" x14ac:dyDescent="0.35">
      <c r="A10" s="63" t="s">
        <v>3</v>
      </c>
      <c r="B10" s="3">
        <v>42159</v>
      </c>
      <c r="C10" s="4">
        <v>41794</v>
      </c>
      <c r="D10" s="3">
        <v>42159</v>
      </c>
      <c r="E10" s="4">
        <v>41794</v>
      </c>
      <c r="F10" s="65" t="s">
        <v>4</v>
      </c>
      <c r="G10" s="5" t="s">
        <v>55</v>
      </c>
      <c r="H10" s="4" t="s">
        <v>60</v>
      </c>
      <c r="I10" s="5" t="s">
        <v>55</v>
      </c>
      <c r="J10" s="4" t="s">
        <v>60</v>
      </c>
      <c r="K10" s="66" t="s">
        <v>4</v>
      </c>
    </row>
    <row r="11" spans="1:11" ht="14.5" x14ac:dyDescent="0.35">
      <c r="A11" s="79" t="s">
        <v>5</v>
      </c>
      <c r="B11" s="110">
        <v>0.83124933957944414</v>
      </c>
      <c r="C11" s="80">
        <v>1.2136230779006227</v>
      </c>
      <c r="D11" s="81">
        <v>236</v>
      </c>
      <c r="E11" s="82">
        <v>382</v>
      </c>
      <c r="F11" s="83">
        <v>-38.219895287958117</v>
      </c>
      <c r="G11" s="84">
        <v>1.006134813155483</v>
      </c>
      <c r="H11" s="85">
        <v>1.2817427648660629</v>
      </c>
      <c r="I11" s="86">
        <v>1581</v>
      </c>
      <c r="J11" s="87">
        <v>2024</v>
      </c>
      <c r="K11" s="88">
        <v>-21.887351778656125</v>
      </c>
    </row>
    <row r="12" spans="1:11" ht="14.5" x14ac:dyDescent="0.35">
      <c r="A12" s="17" t="s">
        <v>51</v>
      </c>
      <c r="B12" s="7">
        <v>6.69226163220739E-2</v>
      </c>
      <c r="C12" s="8">
        <v>7.624857033930614E-2</v>
      </c>
      <c r="D12" s="14">
        <v>19</v>
      </c>
      <c r="E12" s="15">
        <v>24</v>
      </c>
      <c r="F12" s="9">
        <v>-20.833333333333329</v>
      </c>
      <c r="G12" s="10">
        <v>7.9548925771306386E-2</v>
      </c>
      <c r="H12" s="11">
        <v>4.4329048192008107E-2</v>
      </c>
      <c r="I12" s="13">
        <v>125</v>
      </c>
      <c r="J12" s="16">
        <v>70</v>
      </c>
      <c r="K12" s="12">
        <v>78.571428571428584</v>
      </c>
    </row>
    <row r="13" spans="1:11" ht="14.5" x14ac:dyDescent="0.35">
      <c r="A13" s="86" t="s">
        <v>6</v>
      </c>
      <c r="B13" s="90">
        <v>7.0444859286393574E-2</v>
      </c>
      <c r="C13" s="80">
        <v>6.0363451518617356E-2</v>
      </c>
      <c r="D13" s="81">
        <v>20</v>
      </c>
      <c r="E13" s="82">
        <v>19</v>
      </c>
      <c r="F13" s="83">
        <v>5.2631578947368354</v>
      </c>
      <c r="G13" s="84">
        <v>7.3185011709601885E-2</v>
      </c>
      <c r="H13" s="85">
        <v>5.8894306883667917E-2</v>
      </c>
      <c r="I13" s="86">
        <v>115</v>
      </c>
      <c r="J13" s="87">
        <v>93</v>
      </c>
      <c r="K13" s="88">
        <v>23.655913978494624</v>
      </c>
    </row>
    <row r="14" spans="1:11" ht="14.5" x14ac:dyDescent="0.35">
      <c r="A14" s="18" t="s">
        <v>7</v>
      </c>
      <c r="B14" s="7">
        <v>5.283364446479518</v>
      </c>
      <c r="C14" s="8">
        <v>5.0419367136866189</v>
      </c>
      <c r="D14" s="14">
        <v>1500</v>
      </c>
      <c r="E14" s="15">
        <v>1587</v>
      </c>
      <c r="F14" s="9">
        <v>-5.4820415879017048</v>
      </c>
      <c r="G14" s="10">
        <v>5.7109764789736275</v>
      </c>
      <c r="H14" s="11">
        <v>5.7045152301944144</v>
      </c>
      <c r="I14" s="13">
        <v>8974</v>
      </c>
      <c r="J14" s="16">
        <v>9008</v>
      </c>
      <c r="K14" s="12">
        <v>-0.37744227353464055</v>
      </c>
    </row>
    <row r="15" spans="1:11" ht="14.5" x14ac:dyDescent="0.35">
      <c r="A15" s="89" t="s">
        <v>8</v>
      </c>
      <c r="B15" s="90">
        <v>7.579866859215949</v>
      </c>
      <c r="C15" s="80">
        <v>7.4469437031388992</v>
      </c>
      <c r="D15" s="81">
        <v>2152</v>
      </c>
      <c r="E15" s="82">
        <v>2344</v>
      </c>
      <c r="F15" s="83">
        <v>-8.1911262798634823</v>
      </c>
      <c r="G15" s="84">
        <v>7.6685164443539362</v>
      </c>
      <c r="H15" s="85">
        <v>7.8791716800709262</v>
      </c>
      <c r="I15" s="86">
        <v>12050</v>
      </c>
      <c r="J15" s="87">
        <v>12442</v>
      </c>
      <c r="K15" s="88">
        <v>-3.1506188715640633</v>
      </c>
    </row>
    <row r="16" spans="1:11" ht="14.5" x14ac:dyDescent="0.35">
      <c r="A16" s="18" t="s">
        <v>9</v>
      </c>
      <c r="B16" s="7">
        <v>3.8744672607516469E-2</v>
      </c>
      <c r="C16" s="8">
        <v>1.2708095056551023E-2</v>
      </c>
      <c r="D16" s="14">
        <v>11</v>
      </c>
      <c r="E16" s="15">
        <v>4</v>
      </c>
      <c r="F16" s="9">
        <v>175</v>
      </c>
      <c r="G16" s="10">
        <v>1.5273393748090825E-2</v>
      </c>
      <c r="H16" s="11">
        <v>2.6597428915204863E-2</v>
      </c>
      <c r="I16" s="13">
        <v>24</v>
      </c>
      <c r="J16" s="16">
        <v>42</v>
      </c>
      <c r="K16" s="12">
        <v>-42.857142857142854</v>
      </c>
    </row>
    <row r="17" spans="1:11" ht="14.5" x14ac:dyDescent="0.35">
      <c r="A17" s="79" t="s">
        <v>10</v>
      </c>
      <c r="B17" s="90">
        <v>2.4197809164876194</v>
      </c>
      <c r="C17" s="80">
        <v>2.5034947261405516</v>
      </c>
      <c r="D17" s="81">
        <v>687</v>
      </c>
      <c r="E17" s="82">
        <v>788</v>
      </c>
      <c r="F17" s="83">
        <v>-12.817258883248726</v>
      </c>
      <c r="G17" s="84">
        <v>1.9645402708481825</v>
      </c>
      <c r="H17" s="85">
        <v>2.3133430435057942</v>
      </c>
      <c r="I17" s="86">
        <v>3087</v>
      </c>
      <c r="J17" s="87">
        <v>3653</v>
      </c>
      <c r="K17" s="88">
        <v>-15.494114426498768</v>
      </c>
    </row>
    <row r="18" spans="1:11" ht="14.5" x14ac:dyDescent="0.35">
      <c r="A18" s="13" t="s">
        <v>11</v>
      </c>
      <c r="B18" s="7">
        <v>2.7226938114191119</v>
      </c>
      <c r="C18" s="8">
        <v>3.3708222137501589</v>
      </c>
      <c r="D18" s="14">
        <v>773</v>
      </c>
      <c r="E18" s="15">
        <v>1061</v>
      </c>
      <c r="F18" s="9">
        <v>-27.144203581526867</v>
      </c>
      <c r="G18" s="10">
        <v>2.5964769371754404</v>
      </c>
      <c r="H18" s="11">
        <v>2.9649800519283134</v>
      </c>
      <c r="I18" s="13">
        <v>4080</v>
      </c>
      <c r="J18" s="16">
        <v>4682</v>
      </c>
      <c r="K18" s="12">
        <v>-12.857753096967102</v>
      </c>
    </row>
    <row r="19" spans="1:11" ht="14.5" x14ac:dyDescent="0.35">
      <c r="A19" s="79" t="s">
        <v>68</v>
      </c>
      <c r="B19" s="90">
        <v>0.19372336303758234</v>
      </c>
      <c r="C19" s="80">
        <v>0.27957809124412247</v>
      </c>
      <c r="D19" s="81">
        <v>55</v>
      </c>
      <c r="E19" s="82">
        <v>88</v>
      </c>
      <c r="F19" s="83">
        <v>-37.5</v>
      </c>
      <c r="G19" s="84">
        <v>0.19473577028815803</v>
      </c>
      <c r="H19" s="85">
        <v>0.25710847951364701</v>
      </c>
      <c r="I19" s="86">
        <v>306</v>
      </c>
      <c r="J19" s="87">
        <v>406</v>
      </c>
      <c r="K19" s="88">
        <v>-24.630541871921181</v>
      </c>
    </row>
    <row r="20" spans="1:11" ht="14.5" x14ac:dyDescent="0.35">
      <c r="A20" s="17" t="s">
        <v>12</v>
      </c>
      <c r="B20" s="7">
        <v>3.0537846500651615</v>
      </c>
      <c r="C20" s="8">
        <v>3.0372347185156947</v>
      </c>
      <c r="D20" s="14">
        <v>867</v>
      </c>
      <c r="E20" s="15">
        <v>956</v>
      </c>
      <c r="F20" s="9">
        <v>-9.3096234309623469</v>
      </c>
      <c r="G20" s="10">
        <v>2.8020313613684964</v>
      </c>
      <c r="H20" s="11">
        <v>3.0884681147489079</v>
      </c>
      <c r="I20" s="13">
        <v>4403</v>
      </c>
      <c r="J20" s="16">
        <v>4877</v>
      </c>
      <c r="K20" s="12">
        <v>-9.7190896042649229</v>
      </c>
    </row>
    <row r="21" spans="1:11" ht="14.5" x14ac:dyDescent="0.35">
      <c r="A21" s="109" t="s">
        <v>13</v>
      </c>
      <c r="B21" s="90">
        <v>4.0400126800746712</v>
      </c>
      <c r="C21" s="80">
        <v>5.4898970644300418</v>
      </c>
      <c r="D21" s="81">
        <v>1147</v>
      </c>
      <c r="E21" s="82">
        <v>1728</v>
      </c>
      <c r="F21" s="83">
        <v>-33.62268518518519</v>
      </c>
      <c r="G21" s="84">
        <v>4.4331025353833624</v>
      </c>
      <c r="H21" s="85">
        <v>4.9566208599835351</v>
      </c>
      <c r="I21" s="86">
        <v>6966</v>
      </c>
      <c r="J21" s="87">
        <v>7827</v>
      </c>
      <c r="K21" s="88">
        <v>-11.000383288616334</v>
      </c>
    </row>
    <row r="22" spans="1:11" ht="14.5" x14ac:dyDescent="0.35">
      <c r="A22" s="17" t="s">
        <v>14</v>
      </c>
      <c r="B22" s="7">
        <v>0.9263498996160755</v>
      </c>
      <c r="C22" s="8">
        <v>1.0801880798068371</v>
      </c>
      <c r="D22" s="14">
        <v>263</v>
      </c>
      <c r="E22" s="15">
        <v>340</v>
      </c>
      <c r="F22" s="9">
        <v>-22.647058823529406</v>
      </c>
      <c r="G22" s="10">
        <v>1.1455045311068119</v>
      </c>
      <c r="H22" s="11">
        <v>1.3001076562598948</v>
      </c>
      <c r="I22" s="13">
        <v>1800</v>
      </c>
      <c r="J22" s="16">
        <v>2053</v>
      </c>
      <c r="K22" s="12">
        <v>-12.323429128105218</v>
      </c>
    </row>
    <row r="23" spans="1:11" ht="14.5" x14ac:dyDescent="0.35">
      <c r="A23" s="86" t="s">
        <v>15</v>
      </c>
      <c r="B23" s="90">
        <v>2.5465816632031277</v>
      </c>
      <c r="C23" s="80">
        <v>1.8649129495488626</v>
      </c>
      <c r="D23" s="81">
        <v>723</v>
      </c>
      <c r="E23" s="82">
        <v>587</v>
      </c>
      <c r="F23" s="83">
        <v>23.168654173764907</v>
      </c>
      <c r="G23" s="84">
        <v>2.6811169941961102</v>
      </c>
      <c r="H23" s="85">
        <v>2.6040149452219619</v>
      </c>
      <c r="I23" s="86">
        <v>4213</v>
      </c>
      <c r="J23" s="87">
        <v>4112</v>
      </c>
      <c r="K23" s="88">
        <v>2.456225680933855</v>
      </c>
    </row>
    <row r="24" spans="1:11" ht="14.5" x14ac:dyDescent="0.35">
      <c r="A24" s="17" t="s">
        <v>37</v>
      </c>
      <c r="B24" s="7">
        <v>3.1700186678877113E-2</v>
      </c>
      <c r="C24" s="8">
        <v>1.9062142584826535E-2</v>
      </c>
      <c r="D24" s="14">
        <v>9</v>
      </c>
      <c r="E24" s="15">
        <v>6</v>
      </c>
      <c r="F24" s="9">
        <v>50</v>
      </c>
      <c r="G24" s="10">
        <v>4.5183789838102027E-2</v>
      </c>
      <c r="H24" s="11">
        <v>3.672978278766386E-2</v>
      </c>
      <c r="I24" s="13">
        <v>71</v>
      </c>
      <c r="J24" s="16">
        <v>58</v>
      </c>
      <c r="K24" s="12">
        <v>22.41379310344827</v>
      </c>
    </row>
    <row r="25" spans="1:11" ht="14.5" x14ac:dyDescent="0.35">
      <c r="A25" s="86" t="s">
        <v>40</v>
      </c>
      <c r="B25" s="90">
        <v>0.83477158254376382</v>
      </c>
      <c r="C25" s="80">
        <v>0.90545177277926037</v>
      </c>
      <c r="D25" s="81">
        <v>237</v>
      </c>
      <c r="E25" s="82">
        <v>285</v>
      </c>
      <c r="F25" s="83">
        <v>-16.84210526315789</v>
      </c>
      <c r="G25" s="84">
        <v>0.83621830770797267</v>
      </c>
      <c r="H25" s="85">
        <v>0.61870685833702743</v>
      </c>
      <c r="I25" s="86">
        <v>1314</v>
      </c>
      <c r="J25" s="87">
        <v>977</v>
      </c>
      <c r="K25" s="88">
        <v>34.493346980552701</v>
      </c>
    </row>
    <row r="26" spans="1:11" ht="14.5" x14ac:dyDescent="0.35">
      <c r="A26" s="13" t="s">
        <v>16</v>
      </c>
      <c r="B26" s="7">
        <v>1.6624986791588883</v>
      </c>
      <c r="C26" s="8">
        <v>1.235862244249587</v>
      </c>
      <c r="D26" s="14">
        <v>472</v>
      </c>
      <c r="E26" s="15">
        <v>389</v>
      </c>
      <c r="F26" s="9">
        <v>21.336760925449866</v>
      </c>
      <c r="G26" s="10">
        <v>1.7023470115059565</v>
      </c>
      <c r="H26" s="11">
        <v>1.5046545500601609</v>
      </c>
      <c r="I26" s="13">
        <v>2675</v>
      </c>
      <c r="J26" s="16">
        <v>2376</v>
      </c>
      <c r="K26" s="12">
        <v>12.584175084175087</v>
      </c>
    </row>
    <row r="27" spans="1:11" ht="14.5" x14ac:dyDescent="0.35">
      <c r="A27" s="86" t="s">
        <v>17</v>
      </c>
      <c r="B27" s="90">
        <v>1.3525412982987568</v>
      </c>
      <c r="C27" s="80">
        <v>1.6552293811157706</v>
      </c>
      <c r="D27" s="81">
        <v>384</v>
      </c>
      <c r="E27" s="82">
        <v>521</v>
      </c>
      <c r="F27" s="83">
        <v>-26.295585412667947</v>
      </c>
      <c r="G27" s="84">
        <v>1.4121525302922311</v>
      </c>
      <c r="H27" s="85">
        <v>1.6845038312963079</v>
      </c>
      <c r="I27" s="86">
        <v>2219</v>
      </c>
      <c r="J27" s="87">
        <v>2660</v>
      </c>
      <c r="K27" s="88">
        <v>-16.578947368421055</v>
      </c>
    </row>
    <row r="28" spans="1:11" ht="14.5" x14ac:dyDescent="0.35">
      <c r="A28" s="13" t="s">
        <v>66</v>
      </c>
      <c r="B28" s="7">
        <v>1.2609629812264451</v>
      </c>
      <c r="C28" s="8">
        <v>1.3375270047019951</v>
      </c>
      <c r="D28" s="14">
        <v>358</v>
      </c>
      <c r="E28" s="15">
        <v>421</v>
      </c>
      <c r="F28" s="9">
        <v>-14.964370546318293</v>
      </c>
      <c r="G28" s="10">
        <v>1.3256032990530495</v>
      </c>
      <c r="H28" s="11">
        <v>1.2386802609081122</v>
      </c>
      <c r="I28" s="13">
        <v>2083</v>
      </c>
      <c r="J28" s="16">
        <v>1956</v>
      </c>
      <c r="K28" s="12">
        <v>6.4928425357873181</v>
      </c>
    </row>
    <row r="29" spans="1:11" ht="14.5" x14ac:dyDescent="0.35">
      <c r="A29" s="79" t="s">
        <v>18</v>
      </c>
      <c r="B29" s="90">
        <v>0.34165756753900883</v>
      </c>
      <c r="C29" s="80">
        <v>8.8956665395857157E-2</v>
      </c>
      <c r="D29" s="81">
        <v>97</v>
      </c>
      <c r="E29" s="82">
        <v>28</v>
      </c>
      <c r="F29" s="83">
        <v>246.42857142857144</v>
      </c>
      <c r="G29" s="84">
        <v>0.24755625700030545</v>
      </c>
      <c r="H29" s="85">
        <v>0.16401747831042998</v>
      </c>
      <c r="I29" s="86">
        <v>389</v>
      </c>
      <c r="J29" s="87">
        <v>259</v>
      </c>
      <c r="K29" s="88">
        <v>50.193050193050198</v>
      </c>
    </row>
    <row r="30" spans="1:11" ht="14.5" x14ac:dyDescent="0.35">
      <c r="A30" s="17" t="s">
        <v>19</v>
      </c>
      <c r="B30" s="7">
        <v>6.69226163220739E-2</v>
      </c>
      <c r="C30" s="8">
        <v>0.15885118820688779</v>
      </c>
      <c r="D30" s="14">
        <v>19</v>
      </c>
      <c r="E30" s="15">
        <v>50</v>
      </c>
      <c r="F30" s="9">
        <v>-62</v>
      </c>
      <c r="G30" s="10">
        <v>0.12791467264026066</v>
      </c>
      <c r="H30" s="11">
        <v>0.21087961497055283</v>
      </c>
      <c r="I30" s="13">
        <v>201</v>
      </c>
      <c r="J30" s="16">
        <v>333</v>
      </c>
      <c r="K30" s="12">
        <v>-39.63963963963964</v>
      </c>
    </row>
    <row r="31" spans="1:11" ht="14.5" x14ac:dyDescent="0.35">
      <c r="A31" s="79" t="s">
        <v>20</v>
      </c>
      <c r="B31" s="90">
        <v>1.8738332570180691</v>
      </c>
      <c r="C31" s="80">
        <v>2.1222518744440211</v>
      </c>
      <c r="D31" s="81">
        <v>532</v>
      </c>
      <c r="E31" s="82">
        <v>668</v>
      </c>
      <c r="F31" s="83">
        <v>-20.359281437125745</v>
      </c>
      <c r="G31" s="84">
        <v>1.9028103044496487</v>
      </c>
      <c r="H31" s="85">
        <v>2.0796656323222087</v>
      </c>
      <c r="I31" s="86">
        <v>2990</v>
      </c>
      <c r="J31" s="87">
        <v>3284</v>
      </c>
      <c r="K31" s="88">
        <v>-8.9524969549330109</v>
      </c>
    </row>
    <row r="32" spans="1:11" ht="14.5" x14ac:dyDescent="0.35">
      <c r="A32" s="18" t="s">
        <v>21</v>
      </c>
      <c r="B32" s="7">
        <v>7.9637913423267941</v>
      </c>
      <c r="C32" s="8">
        <v>7.570847629940272</v>
      </c>
      <c r="D32" s="14">
        <v>2261</v>
      </c>
      <c r="E32" s="15">
        <v>2383</v>
      </c>
      <c r="F32" s="9">
        <v>-5.1195971464540548</v>
      </c>
      <c r="G32" s="10">
        <v>8.107626514611546</v>
      </c>
      <c r="H32" s="11">
        <v>8.1666772212019509</v>
      </c>
      <c r="I32" s="13">
        <v>12740</v>
      </c>
      <c r="J32" s="16">
        <v>12896</v>
      </c>
      <c r="K32" s="12">
        <v>-1.2096774193548328</v>
      </c>
    </row>
    <row r="33" spans="1:11" ht="14.5" x14ac:dyDescent="0.35">
      <c r="A33" s="89" t="s">
        <v>67</v>
      </c>
      <c r="B33" s="90">
        <v>1.5427424183720193</v>
      </c>
      <c r="C33" s="80">
        <v>1.7696022366247299</v>
      </c>
      <c r="D33" s="81">
        <v>438</v>
      </c>
      <c r="E33" s="82">
        <v>557</v>
      </c>
      <c r="F33" s="83">
        <v>-21.364452423698381</v>
      </c>
      <c r="G33" s="84">
        <v>1.5190662865288669</v>
      </c>
      <c r="H33" s="85">
        <v>1.9485783040972708</v>
      </c>
      <c r="I33" s="86">
        <v>2387</v>
      </c>
      <c r="J33" s="87">
        <v>3077</v>
      </c>
      <c r="K33" s="88">
        <v>-22.424439389015276</v>
      </c>
    </row>
    <row r="34" spans="1:11" ht="14.5" x14ac:dyDescent="0.35">
      <c r="A34" s="17" t="s">
        <v>22</v>
      </c>
      <c r="B34" s="7">
        <v>1.7928216688387164</v>
      </c>
      <c r="C34" s="8">
        <v>1.4328377176261278</v>
      </c>
      <c r="D34" s="14">
        <v>509</v>
      </c>
      <c r="E34" s="15">
        <v>451</v>
      </c>
      <c r="F34" s="9">
        <v>12.86031042128603</v>
      </c>
      <c r="G34" s="10">
        <v>1.416607270135424</v>
      </c>
      <c r="H34" s="11">
        <v>1.3704008612500791</v>
      </c>
      <c r="I34" s="13">
        <v>2226</v>
      </c>
      <c r="J34" s="16">
        <v>2164</v>
      </c>
      <c r="K34" s="12">
        <v>2.865064695009238</v>
      </c>
    </row>
    <row r="35" spans="1:11" ht="14.5" x14ac:dyDescent="0.35">
      <c r="A35" s="79" t="s">
        <v>23</v>
      </c>
      <c r="B35" s="90">
        <v>1.5039977457645028</v>
      </c>
      <c r="C35" s="80">
        <v>1.3407040284661329</v>
      </c>
      <c r="D35" s="81">
        <v>427</v>
      </c>
      <c r="E35" s="82">
        <v>422</v>
      </c>
      <c r="F35" s="83">
        <v>1.1848341232227426</v>
      </c>
      <c r="G35" s="84">
        <v>1.7297118419712862</v>
      </c>
      <c r="H35" s="85">
        <v>1.6617060350832751</v>
      </c>
      <c r="I35" s="86">
        <v>2718</v>
      </c>
      <c r="J35" s="87">
        <v>2624</v>
      </c>
      <c r="K35" s="88">
        <v>3.5823170731707279</v>
      </c>
    </row>
    <row r="36" spans="1:11" ht="14.5" x14ac:dyDescent="0.35">
      <c r="A36" s="17" t="s">
        <v>24</v>
      </c>
      <c r="B36" s="7">
        <v>4.6070937973301396</v>
      </c>
      <c r="C36" s="8">
        <v>4.8417842165459399</v>
      </c>
      <c r="D36" s="14">
        <v>1308</v>
      </c>
      <c r="E36" s="15">
        <v>1524</v>
      </c>
      <c r="F36" s="9">
        <v>-14.173228346456696</v>
      </c>
      <c r="G36" s="10">
        <v>3.5962478362692187</v>
      </c>
      <c r="H36" s="11">
        <v>4.2055601291875115</v>
      </c>
      <c r="I36" s="13">
        <v>5651</v>
      </c>
      <c r="J36" s="16">
        <v>6641</v>
      </c>
      <c r="K36" s="12">
        <v>-14.907393464839629</v>
      </c>
    </row>
    <row r="37" spans="1:11" ht="14.5" x14ac:dyDescent="0.35">
      <c r="A37" s="79" t="s">
        <v>25</v>
      </c>
      <c r="B37" s="90">
        <v>3.2193300693881861</v>
      </c>
      <c r="C37" s="80">
        <v>2.5098487736688271</v>
      </c>
      <c r="D37" s="81">
        <v>914</v>
      </c>
      <c r="E37" s="82">
        <v>790</v>
      </c>
      <c r="F37" s="83">
        <v>15.696202531645568</v>
      </c>
      <c r="G37" s="84">
        <v>3.1100448019549942</v>
      </c>
      <c r="H37" s="85">
        <v>3.066936862769932</v>
      </c>
      <c r="I37" s="86">
        <v>4887</v>
      </c>
      <c r="J37" s="87">
        <v>4843</v>
      </c>
      <c r="K37" s="88">
        <v>0.90852777204212032</v>
      </c>
    </row>
    <row r="38" spans="1:11" ht="14.5" x14ac:dyDescent="0.35">
      <c r="A38" s="18" t="s">
        <v>26</v>
      </c>
      <c r="B38" s="7">
        <v>1.3243633545841993</v>
      </c>
      <c r="C38" s="8">
        <v>1.3756512898716482</v>
      </c>
      <c r="D38" s="14">
        <v>376</v>
      </c>
      <c r="E38" s="15">
        <v>433</v>
      </c>
      <c r="F38" s="9">
        <v>-13.163972286374133</v>
      </c>
      <c r="G38" s="10">
        <v>0.9857702881580287</v>
      </c>
      <c r="H38" s="11">
        <v>1.4026977392185422</v>
      </c>
      <c r="I38" s="13">
        <v>1549</v>
      </c>
      <c r="J38" s="16">
        <v>2215</v>
      </c>
      <c r="K38" s="12">
        <v>-30.067720090293449</v>
      </c>
    </row>
    <row r="39" spans="1:11" ht="14.5" x14ac:dyDescent="0.35">
      <c r="A39" s="79" t="s">
        <v>27</v>
      </c>
      <c r="B39" s="90">
        <v>4.7585502447958863</v>
      </c>
      <c r="C39" s="80">
        <v>5.6519252764010677</v>
      </c>
      <c r="D39" s="81">
        <v>1351</v>
      </c>
      <c r="E39" s="82">
        <v>1779</v>
      </c>
      <c r="F39" s="83">
        <v>-24.058459808881395</v>
      </c>
      <c r="G39" s="84">
        <v>3.7438906425007632</v>
      </c>
      <c r="H39" s="85">
        <v>4.8160344500031664</v>
      </c>
      <c r="I39" s="86">
        <v>5883</v>
      </c>
      <c r="J39" s="87">
        <v>7605</v>
      </c>
      <c r="K39" s="88">
        <v>-22.642998027613416</v>
      </c>
    </row>
    <row r="40" spans="1:11" ht="14.5" x14ac:dyDescent="0.35">
      <c r="A40" s="13" t="s">
        <v>28</v>
      </c>
      <c r="B40" s="7">
        <v>4.1632911838258604</v>
      </c>
      <c r="C40" s="8">
        <v>3.7615961367391031</v>
      </c>
      <c r="D40" s="14">
        <v>1182</v>
      </c>
      <c r="E40" s="15">
        <v>1184</v>
      </c>
      <c r="F40" s="9">
        <v>-0.1689189189189193</v>
      </c>
      <c r="G40" s="10">
        <v>4.6329294369208833</v>
      </c>
      <c r="H40" s="11">
        <v>4.0700398961433732</v>
      </c>
      <c r="I40" s="13">
        <v>7280</v>
      </c>
      <c r="J40" s="16">
        <v>6427</v>
      </c>
      <c r="K40" s="12">
        <v>13.272133188112647</v>
      </c>
    </row>
    <row r="41" spans="1:11" ht="14.5" x14ac:dyDescent="0.35">
      <c r="A41" s="86" t="s">
        <v>69</v>
      </c>
      <c r="B41" s="90">
        <v>7.1818534042478248</v>
      </c>
      <c r="C41" s="80">
        <v>6.280975981700343</v>
      </c>
      <c r="D41" s="81">
        <v>2039</v>
      </c>
      <c r="E41" s="82">
        <v>1977</v>
      </c>
      <c r="F41" s="83">
        <v>3.136064744562475</v>
      </c>
      <c r="G41" s="84">
        <v>7.935164443539354</v>
      </c>
      <c r="H41" s="85">
        <v>6.4701412196820973</v>
      </c>
      <c r="I41" s="86">
        <v>12469</v>
      </c>
      <c r="J41" s="87">
        <v>10217</v>
      </c>
      <c r="K41" s="88">
        <v>22.041695213859256</v>
      </c>
    </row>
    <row r="42" spans="1:11" ht="14.5" x14ac:dyDescent="0.35">
      <c r="A42" s="13" t="s">
        <v>29</v>
      </c>
      <c r="B42" s="7">
        <v>0.46845831425451728</v>
      </c>
      <c r="C42" s="8">
        <v>0.55280213495996944</v>
      </c>
      <c r="D42" s="14">
        <v>133</v>
      </c>
      <c r="E42" s="15">
        <v>174</v>
      </c>
      <c r="F42" s="9">
        <v>-23.563218390804593</v>
      </c>
      <c r="G42" s="10">
        <v>0.71339476631707566</v>
      </c>
      <c r="H42" s="11">
        <v>0.63200557279462988</v>
      </c>
      <c r="I42" s="14">
        <v>1121</v>
      </c>
      <c r="J42" s="15">
        <v>998</v>
      </c>
      <c r="K42" s="12">
        <v>12.324649298597194</v>
      </c>
    </row>
    <row r="43" spans="1:11" ht="14.5" x14ac:dyDescent="0.35">
      <c r="A43" s="79" t="s">
        <v>70</v>
      </c>
      <c r="B43" s="90">
        <v>0.11975626078686909</v>
      </c>
      <c r="C43" s="80">
        <v>0.23509975854619394</v>
      </c>
      <c r="D43" s="81">
        <v>34</v>
      </c>
      <c r="E43" s="82">
        <v>74</v>
      </c>
      <c r="F43" s="83">
        <v>-54.054054054054056</v>
      </c>
      <c r="G43" s="84">
        <v>0.16482537419814683</v>
      </c>
      <c r="H43" s="85">
        <v>0.26154138433284785</v>
      </c>
      <c r="I43" s="86">
        <v>259</v>
      </c>
      <c r="J43" s="87">
        <v>413</v>
      </c>
      <c r="K43" s="88">
        <v>-37.288135593220339</v>
      </c>
    </row>
    <row r="44" spans="1:11" ht="14.5" x14ac:dyDescent="0.35">
      <c r="A44" s="17" t="s">
        <v>30</v>
      </c>
      <c r="B44" s="7">
        <v>1.0284949455813461</v>
      </c>
      <c r="C44" s="8">
        <v>1.4105985512771635</v>
      </c>
      <c r="D44" s="14">
        <v>292</v>
      </c>
      <c r="E44" s="15">
        <v>444</v>
      </c>
      <c r="F44" s="9">
        <v>-34.234234234234236</v>
      </c>
      <c r="G44" s="10">
        <v>1.373969045922004</v>
      </c>
      <c r="H44" s="11">
        <v>1.6135773541890952</v>
      </c>
      <c r="I44" s="13">
        <v>2159</v>
      </c>
      <c r="J44" s="16">
        <v>2548</v>
      </c>
      <c r="K44" s="12">
        <v>-15.266875981161689</v>
      </c>
    </row>
    <row r="45" spans="1:11" ht="14.5" x14ac:dyDescent="0.35">
      <c r="A45" s="79" t="s">
        <v>31</v>
      </c>
      <c r="B45" s="90">
        <v>2.8037053995984644</v>
      </c>
      <c r="C45" s="80">
        <v>2.795780912441225</v>
      </c>
      <c r="D45" s="81">
        <v>796</v>
      </c>
      <c r="E45" s="82">
        <v>880</v>
      </c>
      <c r="F45" s="83">
        <v>-9.5454545454545467</v>
      </c>
      <c r="G45" s="84">
        <v>2.6830261684146217</v>
      </c>
      <c r="H45" s="85">
        <v>2.6179469317965927</v>
      </c>
      <c r="I45" s="86">
        <v>4216</v>
      </c>
      <c r="J45" s="87">
        <v>4134</v>
      </c>
      <c r="K45" s="88">
        <v>1.9835510401548078</v>
      </c>
    </row>
    <row r="46" spans="1:11" ht="14.5" x14ac:dyDescent="0.35">
      <c r="A46" s="17" t="s">
        <v>41</v>
      </c>
      <c r="B46" s="7">
        <v>2.3211581134866681</v>
      </c>
      <c r="C46" s="8">
        <v>0.89909772525098486</v>
      </c>
      <c r="D46" s="14">
        <v>659</v>
      </c>
      <c r="E46" s="15">
        <v>283</v>
      </c>
      <c r="F46" s="9">
        <v>132.86219081272085</v>
      </c>
      <c r="G46" s="10">
        <v>1.9021739130434785</v>
      </c>
      <c r="H46" s="11">
        <v>0.49901842821860559</v>
      </c>
      <c r="I46" s="13">
        <v>2989</v>
      </c>
      <c r="J46" s="16">
        <v>788</v>
      </c>
      <c r="K46" s="12">
        <v>279.31472081218271</v>
      </c>
    </row>
    <row r="47" spans="1:11" ht="14.5" x14ac:dyDescent="0.35">
      <c r="A47" s="79" t="s">
        <v>32</v>
      </c>
      <c r="B47" s="90">
        <v>3.4694093198548841</v>
      </c>
      <c r="C47" s="80">
        <v>2.9705172194688019</v>
      </c>
      <c r="D47" s="81">
        <v>985</v>
      </c>
      <c r="E47" s="82">
        <v>935</v>
      </c>
      <c r="F47" s="83">
        <v>5.347593582887697</v>
      </c>
      <c r="G47" s="84">
        <v>3.4816973831585378</v>
      </c>
      <c r="H47" s="85">
        <v>3.2075232727503011</v>
      </c>
      <c r="I47" s="86">
        <v>5471</v>
      </c>
      <c r="J47" s="87">
        <v>5065</v>
      </c>
      <c r="K47" s="88">
        <v>8.0157946692991118</v>
      </c>
    </row>
    <row r="48" spans="1:11" ht="14.5" x14ac:dyDescent="0.35">
      <c r="A48" s="18" t="s">
        <v>33</v>
      </c>
      <c r="B48" s="7">
        <v>10.911908703462366</v>
      </c>
      <c r="C48" s="8">
        <v>12.81293684076757</v>
      </c>
      <c r="D48" s="14">
        <v>3098</v>
      </c>
      <c r="E48" s="15">
        <v>4033</v>
      </c>
      <c r="F48" s="9">
        <v>-23.183734192908503</v>
      </c>
      <c r="G48" s="10">
        <v>11.330312595458711</v>
      </c>
      <c r="H48" s="11">
        <v>10.886580963840162</v>
      </c>
      <c r="I48" s="13">
        <v>17804</v>
      </c>
      <c r="J48" s="16">
        <v>17191</v>
      </c>
      <c r="K48" s="12">
        <v>3.5658193240649183</v>
      </c>
    </row>
    <row r="49" spans="1:13" ht="14.5" x14ac:dyDescent="0.35">
      <c r="A49" s="79" t="s">
        <v>34</v>
      </c>
      <c r="B49" s="90">
        <v>2.9269839033496532</v>
      </c>
      <c r="C49" s="80">
        <v>2.3414665141695261</v>
      </c>
      <c r="D49" s="81">
        <v>831</v>
      </c>
      <c r="E49" s="82">
        <v>737</v>
      </c>
      <c r="F49" s="83">
        <v>12.75440976933514</v>
      </c>
      <c r="G49" s="84">
        <v>2.9235821199470524</v>
      </c>
      <c r="H49" s="85">
        <v>2.5634855297321257</v>
      </c>
      <c r="I49" s="86">
        <v>4594</v>
      </c>
      <c r="J49" s="87">
        <v>4048</v>
      </c>
      <c r="K49" s="88">
        <v>13.488142292490124</v>
      </c>
    </row>
    <row r="50" spans="1:13" ht="3" customHeight="1" x14ac:dyDescent="0.35">
      <c r="A50" s="13"/>
      <c r="B50" s="7">
        <v>0</v>
      </c>
      <c r="C50" s="8">
        <v>0</v>
      </c>
      <c r="D50" s="14"/>
      <c r="E50" s="15"/>
      <c r="F50" s="9" t="s">
        <v>38</v>
      </c>
      <c r="G50" s="10">
        <v>0</v>
      </c>
      <c r="H50" s="11">
        <v>0</v>
      </c>
      <c r="I50" s="13"/>
      <c r="J50" s="16"/>
      <c r="K50" s="12" t="s">
        <v>38</v>
      </c>
    </row>
    <row r="51" spans="1:13" ht="14.25" customHeight="1" x14ac:dyDescent="0.35">
      <c r="A51" s="86" t="s">
        <v>35</v>
      </c>
      <c r="B51" s="90">
        <v>0.69388186397097673</v>
      </c>
      <c r="C51" s="80">
        <v>0.4447833269792858</v>
      </c>
      <c r="D51" s="81">
        <v>197</v>
      </c>
      <c r="E51" s="82">
        <v>140</v>
      </c>
      <c r="F51" s="83">
        <v>40.714285714285722</v>
      </c>
      <c r="G51" s="84">
        <v>0.67902963038387132</v>
      </c>
      <c r="H51" s="85">
        <v>0.52181622443163822</v>
      </c>
      <c r="I51" s="86">
        <v>1067</v>
      </c>
      <c r="J51" s="87">
        <v>824</v>
      </c>
      <c r="K51" s="88">
        <v>29.490291262135912</v>
      </c>
    </row>
    <row r="52" spans="1:13" ht="3" customHeight="1" x14ac:dyDescent="0.35">
      <c r="A52" s="19"/>
      <c r="B52" s="20">
        <v>0</v>
      </c>
      <c r="C52" s="21">
        <v>0</v>
      </c>
      <c r="D52" s="22"/>
      <c r="E52" s="23"/>
      <c r="F52" s="24"/>
      <c r="G52" s="25">
        <v>0</v>
      </c>
      <c r="H52" s="21">
        <v>0</v>
      </c>
      <c r="I52" s="26"/>
      <c r="J52" s="27"/>
      <c r="K52" s="28"/>
    </row>
    <row r="53" spans="1:13" ht="21.75" customHeight="1" x14ac:dyDescent="0.35">
      <c r="A53" s="29" t="s">
        <v>36</v>
      </c>
      <c r="B53" s="30">
        <v>100</v>
      </c>
      <c r="C53" s="31">
        <v>100.00000000000003</v>
      </c>
      <c r="D53" s="32">
        <v>28391</v>
      </c>
      <c r="E53" s="33">
        <v>31476</v>
      </c>
      <c r="F53" s="34">
        <v>-9.8011183123649772</v>
      </c>
      <c r="G53" s="35">
        <v>100.00000000000001</v>
      </c>
      <c r="H53" s="31">
        <v>99.999999999999972</v>
      </c>
      <c r="I53" s="36">
        <v>157136</v>
      </c>
      <c r="J53" s="33">
        <v>157910</v>
      </c>
      <c r="K53" s="37">
        <v>-0.49015261858019699</v>
      </c>
      <c r="M53" s="46"/>
    </row>
    <row r="54" spans="1:13" ht="3" customHeight="1" x14ac:dyDescent="0.3">
      <c r="A54" s="19"/>
      <c r="B54" s="38"/>
      <c r="C54" s="38"/>
      <c r="D54" s="22"/>
      <c r="E54" s="23"/>
      <c r="F54" s="24"/>
      <c r="G54" s="39"/>
      <c r="H54" s="39"/>
      <c r="I54" s="26"/>
      <c r="J54" s="23"/>
      <c r="K54" s="28"/>
    </row>
    <row r="55" spans="1:13" ht="14.5" x14ac:dyDescent="0.35">
      <c r="A55" s="91" t="s">
        <v>42</v>
      </c>
      <c r="B55" s="92">
        <v>48.987355147758095</v>
      </c>
      <c r="C55" s="93">
        <v>47.569576820434619</v>
      </c>
      <c r="D55" s="94">
        <v>13908</v>
      </c>
      <c r="E55" s="95">
        <v>14973</v>
      </c>
      <c r="F55" s="96">
        <v>-7.1128030454818685</v>
      </c>
      <c r="G55" s="97">
        <v>50.428927807758882</v>
      </c>
      <c r="H55" s="98">
        <v>48.406054081438796</v>
      </c>
      <c r="I55" s="99">
        <v>79242</v>
      </c>
      <c r="J55" s="105">
        <v>76438</v>
      </c>
      <c r="K55" s="100">
        <v>3.6683325047751225</v>
      </c>
    </row>
    <row r="56" spans="1:13" ht="14.5" x14ac:dyDescent="0.35">
      <c r="A56" s="75" t="s">
        <v>49</v>
      </c>
      <c r="B56" s="67">
        <v>26.533056250220138</v>
      </c>
      <c r="C56" s="68">
        <v>29.87990850171559</v>
      </c>
      <c r="D56" s="76">
        <v>7533</v>
      </c>
      <c r="E56" s="77">
        <v>9405</v>
      </c>
      <c r="F56" s="69">
        <v>-19.904306220095691</v>
      </c>
      <c r="G56" s="70">
        <v>27.24455248956318</v>
      </c>
      <c r="H56" s="71">
        <v>30.535748211006268</v>
      </c>
      <c r="I56" s="78">
        <v>42811</v>
      </c>
      <c r="J56" s="106">
        <v>48219</v>
      </c>
      <c r="K56" s="72">
        <v>-11.215495966320333</v>
      </c>
    </row>
    <row r="57" spans="1:13" ht="14.5" x14ac:dyDescent="0.35">
      <c r="A57" s="89" t="s">
        <v>43</v>
      </c>
      <c r="B57" s="101">
        <v>6.1604029445951181</v>
      </c>
      <c r="C57" s="102">
        <v>4.4700724361418223</v>
      </c>
      <c r="D57" s="81">
        <v>1749</v>
      </c>
      <c r="E57" s="82">
        <v>1407</v>
      </c>
      <c r="F57" s="83">
        <v>24.307036247334764</v>
      </c>
      <c r="G57" s="103">
        <v>5.8401639344262302</v>
      </c>
      <c r="H57" s="104">
        <v>4.2771198784117539</v>
      </c>
      <c r="I57" s="86">
        <v>9177</v>
      </c>
      <c r="J57" s="107">
        <v>6754</v>
      </c>
      <c r="K57" s="88">
        <v>35.875037015102151</v>
      </c>
    </row>
    <row r="58" spans="1:13" ht="14.5" x14ac:dyDescent="0.35">
      <c r="A58" s="18" t="s">
        <v>44</v>
      </c>
      <c r="B58" s="40">
        <v>1.0003170018667886</v>
      </c>
      <c r="C58" s="41">
        <v>5.4009403990341841E-2</v>
      </c>
      <c r="D58" s="14">
        <v>284</v>
      </c>
      <c r="E58" s="15">
        <v>17</v>
      </c>
      <c r="F58" s="9">
        <v>1570.5882352941178</v>
      </c>
      <c r="G58" s="42">
        <v>0.6745748905406781</v>
      </c>
      <c r="H58" s="43">
        <v>9.1191184852130958E-2</v>
      </c>
      <c r="I58" s="13">
        <v>1060</v>
      </c>
      <c r="J58" s="108">
        <v>144</v>
      </c>
      <c r="K58" s="12">
        <v>636.11111111111109</v>
      </c>
    </row>
    <row r="59" spans="1:13" ht="14.5" x14ac:dyDescent="0.35">
      <c r="A59" s="89" t="s">
        <v>45</v>
      </c>
      <c r="B59" s="101">
        <v>3.9484343630023599</v>
      </c>
      <c r="C59" s="102">
        <v>1.8013724742661077</v>
      </c>
      <c r="D59" s="81">
        <v>1121</v>
      </c>
      <c r="E59" s="82">
        <v>567</v>
      </c>
      <c r="F59" s="83">
        <v>97.707231040564352</v>
      </c>
      <c r="G59" s="103">
        <v>3.7820741268709908</v>
      </c>
      <c r="H59" s="104">
        <v>1.522386169336964</v>
      </c>
      <c r="I59" s="86">
        <v>5943</v>
      </c>
      <c r="J59" s="107">
        <v>2404</v>
      </c>
      <c r="K59" s="88">
        <v>147.21297836938436</v>
      </c>
    </row>
    <row r="60" spans="1:13" ht="14.5" x14ac:dyDescent="0.35">
      <c r="A60" s="18" t="s">
        <v>46</v>
      </c>
      <c r="B60" s="40">
        <v>0.51424747279067307</v>
      </c>
      <c r="C60" s="41">
        <v>0.30817130512136232</v>
      </c>
      <c r="D60" s="14">
        <v>146</v>
      </c>
      <c r="E60" s="15">
        <v>97</v>
      </c>
      <c r="F60" s="9">
        <v>50.51546391752575</v>
      </c>
      <c r="G60" s="42">
        <v>0.32710518277161182</v>
      </c>
      <c r="H60" s="43">
        <v>0.37679690963206891</v>
      </c>
      <c r="I60" s="13">
        <v>514</v>
      </c>
      <c r="J60" s="108">
        <v>595</v>
      </c>
      <c r="K60" s="12">
        <v>-13.613445378151255</v>
      </c>
    </row>
    <row r="61" spans="1:13" ht="14.5" x14ac:dyDescent="0.35">
      <c r="A61" s="89" t="s">
        <v>47</v>
      </c>
      <c r="B61" s="101">
        <v>1.0566728892959038E-2</v>
      </c>
      <c r="C61" s="102">
        <v>3.1770237641377558E-3</v>
      </c>
      <c r="D61" s="81">
        <v>3</v>
      </c>
      <c r="E61" s="82">
        <v>1</v>
      </c>
      <c r="F61" s="83">
        <v>200</v>
      </c>
      <c r="G61" s="103">
        <v>3.1819570308522557E-3</v>
      </c>
      <c r="H61" s="104">
        <v>1.5198530808688493E-2</v>
      </c>
      <c r="I61" s="86">
        <v>5</v>
      </c>
      <c r="J61" s="107">
        <v>24</v>
      </c>
      <c r="K61" s="88">
        <v>-79.166666666666657</v>
      </c>
    </row>
    <row r="62" spans="1:13" ht="14.5" x14ac:dyDescent="0.35">
      <c r="A62" s="75" t="s">
        <v>48</v>
      </c>
      <c r="B62" s="67">
        <v>11.633968511147899</v>
      </c>
      <c r="C62" s="68">
        <v>6.6463337145761843</v>
      </c>
      <c r="D62" s="76">
        <v>3303</v>
      </c>
      <c r="E62" s="77">
        <v>2092</v>
      </c>
      <c r="F62" s="69">
        <v>57.887189292543013</v>
      </c>
      <c r="G62" s="70">
        <v>10.627736483046533</v>
      </c>
      <c r="H62" s="71">
        <v>6.2858590336267488</v>
      </c>
      <c r="I62" s="78">
        <v>16700</v>
      </c>
      <c r="J62" s="106">
        <v>9926</v>
      </c>
      <c r="K62" s="72">
        <v>68.245013096917177</v>
      </c>
    </row>
    <row r="63" spans="1:13" ht="14.25" customHeight="1" x14ac:dyDescent="0.3">
      <c r="A63" s="73" t="s">
        <v>82</v>
      </c>
      <c r="B63" s="53"/>
      <c r="C63" s="53"/>
      <c r="D63" s="53"/>
      <c r="E63" s="53"/>
      <c r="F63" s="74"/>
      <c r="G63" s="74"/>
      <c r="H63" s="74"/>
      <c r="I63" s="44"/>
      <c r="J63" s="44"/>
      <c r="K63" s="45"/>
    </row>
  </sheetData>
  <mergeCells count="2">
    <mergeCell ref="B9:C9"/>
    <mergeCell ref="G9:H9"/>
  </mergeCells>
  <pageMargins left="0.59" right="0.12" top="0.43" bottom="0.43" header="0.43" footer="0.43"/>
  <pageSetup paperSize="9" scale="85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E04A0-2022-4986-B548-F2C213CA974E}">
  <sheetPr>
    <pageSetUpPr fitToPage="1"/>
  </sheetPr>
  <dimension ref="A1:K63"/>
  <sheetViews>
    <sheetView zoomScaleNormal="100" workbookViewId="0">
      <selection activeCell="F70" sqref="F70"/>
    </sheetView>
  </sheetViews>
  <sheetFormatPr baseColWidth="10" defaultColWidth="11.453125" defaultRowHeight="13" x14ac:dyDescent="0.3"/>
  <cols>
    <col min="1" max="1" width="22.1796875" style="1" customWidth="1"/>
    <col min="2" max="3" width="8.1796875" style="1" customWidth="1"/>
    <col min="4" max="5" width="10.1796875" style="1" customWidth="1"/>
    <col min="6" max="6" width="8.26953125" style="2" customWidth="1"/>
    <col min="7" max="8" width="8.81640625" style="2" customWidth="1"/>
    <col min="9" max="10" width="10.1796875" style="1" customWidth="1"/>
    <col min="11" max="11" width="8.26953125" style="1" customWidth="1"/>
    <col min="12" max="16384" width="11.453125" style="1"/>
  </cols>
  <sheetData>
    <row r="1" spans="1:11" ht="33" customHeight="1" x14ac:dyDescent="0.35">
      <c r="A1" s="111"/>
      <c r="B1" s="111"/>
      <c r="C1" s="111"/>
      <c r="D1" s="112"/>
      <c r="E1" s="112"/>
      <c r="F1" s="113"/>
      <c r="G1" s="113"/>
      <c r="H1" s="113"/>
      <c r="I1" s="112"/>
      <c r="K1" s="114"/>
    </row>
    <row r="2" spans="1:11" ht="14.15" customHeight="1" x14ac:dyDescent="0.35">
      <c r="A2" s="111"/>
      <c r="B2" s="111"/>
      <c r="C2" s="111"/>
      <c r="D2" s="112"/>
      <c r="E2" s="112"/>
      <c r="F2" s="113"/>
      <c r="G2" s="113"/>
      <c r="H2" s="113"/>
      <c r="I2" s="112"/>
      <c r="J2" s="112"/>
      <c r="K2" s="115"/>
    </row>
    <row r="3" spans="1:11" ht="38.25" customHeight="1" x14ac:dyDescent="0.3">
      <c r="A3" s="112" t="s">
        <v>0</v>
      </c>
      <c r="B3" s="112"/>
      <c r="C3" s="112"/>
      <c r="D3" s="112"/>
      <c r="E3" s="112"/>
      <c r="F3" s="113"/>
      <c r="G3" s="113"/>
      <c r="H3" s="113"/>
      <c r="I3" s="112"/>
      <c r="J3" s="112"/>
      <c r="K3" s="116"/>
    </row>
    <row r="4" spans="1:11" ht="15" customHeight="1" x14ac:dyDescent="0.35">
      <c r="A4" s="117" t="s">
        <v>1</v>
      </c>
      <c r="B4" s="117"/>
      <c r="C4" s="117"/>
      <c r="D4" s="117"/>
      <c r="E4" s="117"/>
      <c r="F4" s="113"/>
      <c r="G4" s="113"/>
      <c r="H4" s="113"/>
      <c r="K4" s="118" t="s">
        <v>83</v>
      </c>
    </row>
    <row r="5" spans="1:11" ht="15" customHeight="1" x14ac:dyDescent="0.35">
      <c r="A5" s="117" t="s">
        <v>2</v>
      </c>
      <c r="B5" s="117"/>
      <c r="C5" s="117"/>
      <c r="D5" s="117"/>
      <c r="E5" s="117"/>
      <c r="F5" s="117"/>
      <c r="K5" s="118" t="s">
        <v>84</v>
      </c>
    </row>
    <row r="6" spans="1:11" ht="3" customHeight="1" x14ac:dyDescent="0.3">
      <c r="A6" s="112"/>
      <c r="B6" s="112"/>
      <c r="C6" s="112"/>
      <c r="D6" s="112"/>
      <c r="E6" s="112"/>
      <c r="F6" s="113"/>
      <c r="G6" s="113"/>
      <c r="H6" s="113"/>
      <c r="I6" s="112"/>
      <c r="J6" s="112"/>
      <c r="K6" s="116"/>
    </row>
    <row r="7" spans="1:11" ht="14.25" customHeight="1" x14ac:dyDescent="0.35">
      <c r="A7" s="119" t="s">
        <v>85</v>
      </c>
      <c r="B7" s="119"/>
      <c r="C7" s="119"/>
      <c r="D7" s="112"/>
      <c r="E7" s="112"/>
      <c r="F7" s="120"/>
      <c r="G7" s="120"/>
      <c r="H7" s="120"/>
      <c r="I7" s="121"/>
      <c r="J7" s="122"/>
      <c r="K7" s="123"/>
    </row>
    <row r="8" spans="1:11" ht="7.5" customHeight="1" x14ac:dyDescent="0.35">
      <c r="A8" s="119"/>
      <c r="B8" s="119"/>
      <c r="C8" s="119"/>
      <c r="D8" s="112"/>
      <c r="E8" s="112"/>
      <c r="F8" s="120"/>
      <c r="G8" s="120"/>
      <c r="H8" s="120"/>
      <c r="I8" s="121"/>
      <c r="J8" s="122"/>
      <c r="K8" s="123"/>
    </row>
    <row r="9" spans="1:11" ht="14.25" customHeight="1" x14ac:dyDescent="0.35">
      <c r="A9" s="119"/>
      <c r="B9" s="207" t="s">
        <v>39</v>
      </c>
      <c r="C9" s="207"/>
      <c r="D9" s="112"/>
      <c r="E9" s="112"/>
      <c r="F9" s="120"/>
      <c r="G9" s="208" t="s">
        <v>39</v>
      </c>
      <c r="H9" s="208"/>
      <c r="I9" s="121"/>
      <c r="J9" s="122"/>
      <c r="K9" s="123"/>
    </row>
    <row r="10" spans="1:11" s="6" customFormat="1" ht="15" customHeight="1" x14ac:dyDescent="0.35">
      <c r="A10" s="124" t="s">
        <v>3</v>
      </c>
      <c r="B10" s="125">
        <f>[1]Juni!B10+31</f>
        <v>42190</v>
      </c>
      <c r="C10" s="126">
        <f>[1]Juni!C10+31</f>
        <v>41825</v>
      </c>
      <c r="D10" s="125">
        <f>[1]Juni!D10+31</f>
        <v>42190</v>
      </c>
      <c r="E10" s="127">
        <f>[1]Juni!E10+31</f>
        <v>41825</v>
      </c>
      <c r="F10" s="128" t="s">
        <v>4</v>
      </c>
      <c r="G10" s="129" t="s">
        <v>55</v>
      </c>
      <c r="H10" s="4" t="s">
        <v>60</v>
      </c>
      <c r="I10" s="130" t="s">
        <v>55</v>
      </c>
      <c r="J10" s="127" t="s">
        <v>60</v>
      </c>
      <c r="K10" s="131" t="s">
        <v>4</v>
      </c>
    </row>
    <row r="11" spans="1:11" ht="14.5" x14ac:dyDescent="0.35">
      <c r="A11" s="79" t="s">
        <v>5</v>
      </c>
      <c r="B11" s="110">
        <f t="shared" ref="B11:B46" si="0">D11/$D$53*100</f>
        <v>1.0267262324633593</v>
      </c>
      <c r="C11" s="85">
        <f t="shared" ref="C11:C46" si="1">E11/$E$53*100</f>
        <v>1.2674619369015852</v>
      </c>
      <c r="D11" s="81">
        <f>I11-[1]Juni!I11</f>
        <v>262</v>
      </c>
      <c r="E11" s="82">
        <f>J11-[1]Juni!J11</f>
        <v>323</v>
      </c>
      <c r="F11" s="83">
        <f t="shared" ref="F11:F51" si="2">IF(E11&gt;0,(D11*100/E11)-100," ")</f>
        <v>-18.885448916408663</v>
      </c>
      <c r="G11" s="84">
        <f t="shared" ref="G11:G46" si="3">I11/$I$53*100</f>
        <v>1.0090115737952632</v>
      </c>
      <c r="H11" s="85">
        <f t="shared" ref="H11:H46" si="4">J11/$J$53*100</f>
        <v>1.2797583345147605</v>
      </c>
      <c r="I11" s="86">
        <v>1843</v>
      </c>
      <c r="J11" s="87">
        <v>2347</v>
      </c>
      <c r="K11" s="88">
        <f t="shared" ref="K11:K51" si="5">IF(J11&gt;0,(I11*100/J11)-100," ")</f>
        <v>-21.474222411589267</v>
      </c>
    </row>
    <row r="12" spans="1:11" ht="14.5" x14ac:dyDescent="0.35">
      <c r="A12" s="132" t="s">
        <v>51</v>
      </c>
      <c r="B12" s="133">
        <f t="shared" si="0"/>
        <v>0.10188886276353945</v>
      </c>
      <c r="C12" s="134">
        <f t="shared" si="1"/>
        <v>6.6708522994820288E-2</v>
      </c>
      <c r="D12" s="135">
        <f>I12-[1]Juni!I12</f>
        <v>26</v>
      </c>
      <c r="E12" s="136">
        <f>J12-[1]Juni!J12</f>
        <v>17</v>
      </c>
      <c r="F12" s="137">
        <f t="shared" si="2"/>
        <v>52.941176470588232</v>
      </c>
      <c r="G12" s="138">
        <f t="shared" si="3"/>
        <v>8.2669966165537026E-2</v>
      </c>
      <c r="H12" s="134">
        <f t="shared" si="4"/>
        <v>4.7438847508642593E-2</v>
      </c>
      <c r="I12" s="139">
        <v>151</v>
      </c>
      <c r="J12" s="140">
        <v>87</v>
      </c>
      <c r="K12" s="141">
        <f t="shared" si="5"/>
        <v>73.563218390804593</v>
      </c>
    </row>
    <row r="13" spans="1:11" ht="14.5" x14ac:dyDescent="0.35">
      <c r="A13" s="86" t="s">
        <v>6</v>
      </c>
      <c r="B13" s="90">
        <f t="shared" si="0"/>
        <v>5.0944431381769725E-2</v>
      </c>
      <c r="C13" s="85">
        <f t="shared" si="1"/>
        <v>6.6708522994820288E-2</v>
      </c>
      <c r="D13" s="81">
        <f>I13-[1]Juni!I13</f>
        <v>13</v>
      </c>
      <c r="E13" s="82">
        <f>J13-[1]Juni!J13</f>
        <v>17</v>
      </c>
      <c r="F13" s="83">
        <f t="shared" si="2"/>
        <v>-23.529411764705884</v>
      </c>
      <c r="G13" s="84">
        <f t="shared" si="3"/>
        <v>7.0077852113832717E-2</v>
      </c>
      <c r="H13" s="85">
        <f t="shared" si="4"/>
        <v>5.9980152022421677E-2</v>
      </c>
      <c r="I13" s="86">
        <v>128</v>
      </c>
      <c r="J13" s="87">
        <v>110</v>
      </c>
      <c r="K13" s="88">
        <f t="shared" si="5"/>
        <v>16.36363636363636</v>
      </c>
    </row>
    <row r="14" spans="1:11" ht="14.5" x14ac:dyDescent="0.35">
      <c r="A14" s="142" t="s">
        <v>7</v>
      </c>
      <c r="B14" s="133">
        <f t="shared" si="0"/>
        <v>7.4261305744964341</v>
      </c>
      <c r="C14" s="134">
        <f t="shared" si="1"/>
        <v>7.4438863600690635</v>
      </c>
      <c r="D14" s="135">
        <f>I14-[1]Juni!I14</f>
        <v>1895</v>
      </c>
      <c r="E14" s="136">
        <f>J14-[1]Juni!J14</f>
        <v>1897</v>
      </c>
      <c r="F14" s="137">
        <f t="shared" si="2"/>
        <v>-0.10542962572482395</v>
      </c>
      <c r="G14" s="138">
        <f t="shared" si="3"/>
        <v>5.9505951142597473</v>
      </c>
      <c r="H14" s="134">
        <f t="shared" si="4"/>
        <v>5.9462141618591664</v>
      </c>
      <c r="I14" s="139">
        <v>10869</v>
      </c>
      <c r="J14" s="140">
        <v>10905</v>
      </c>
      <c r="K14" s="141">
        <f t="shared" si="5"/>
        <v>-0.33012379642366341</v>
      </c>
    </row>
    <row r="15" spans="1:11" ht="14.5" x14ac:dyDescent="0.35">
      <c r="A15" s="89" t="s">
        <v>8</v>
      </c>
      <c r="B15" s="90">
        <f t="shared" si="0"/>
        <v>8.4606944117877578</v>
      </c>
      <c r="C15" s="85">
        <f t="shared" si="1"/>
        <v>8.1933762360696907</v>
      </c>
      <c r="D15" s="81">
        <f>I15-[1]Juni!I15</f>
        <v>2159</v>
      </c>
      <c r="E15" s="82">
        <f>J15-[1]Juni!J15</f>
        <v>2088</v>
      </c>
      <c r="F15" s="83">
        <f t="shared" si="2"/>
        <v>3.4003831417624468</v>
      </c>
      <c r="G15" s="84">
        <f t="shared" si="3"/>
        <v>7.7791890678550706</v>
      </c>
      <c r="H15" s="85">
        <f t="shared" si="4"/>
        <v>7.9228328080526085</v>
      </c>
      <c r="I15" s="86">
        <v>14209</v>
      </c>
      <c r="J15" s="87">
        <v>14530</v>
      </c>
      <c r="K15" s="88">
        <f t="shared" si="5"/>
        <v>-2.2092222986923673</v>
      </c>
    </row>
    <row r="16" spans="1:11" ht="14.5" x14ac:dyDescent="0.35">
      <c r="A16" s="142" t="s">
        <v>9</v>
      </c>
      <c r="B16" s="133">
        <f t="shared" si="0"/>
        <v>3.918802413982287E-2</v>
      </c>
      <c r="C16" s="134">
        <f t="shared" si="1"/>
        <v>2.3544184586407158E-2</v>
      </c>
      <c r="D16" s="135">
        <f>I16-[1]Juni!I16</f>
        <v>10</v>
      </c>
      <c r="E16" s="136">
        <f>J16-[1]Juni!J16</f>
        <v>6</v>
      </c>
      <c r="F16" s="137">
        <f t="shared" si="2"/>
        <v>66.666666666666657</v>
      </c>
      <c r="G16" s="138">
        <f t="shared" si="3"/>
        <v>1.8614429467736813E-2</v>
      </c>
      <c r="H16" s="134">
        <f t="shared" si="4"/>
        <v>2.6173157246147639E-2</v>
      </c>
      <c r="I16" s="139">
        <v>34</v>
      </c>
      <c r="J16" s="140">
        <v>48</v>
      </c>
      <c r="K16" s="141">
        <f t="shared" si="5"/>
        <v>-29.166666666666671</v>
      </c>
    </row>
    <row r="17" spans="1:11" ht="14.5" x14ac:dyDescent="0.35">
      <c r="A17" s="79" t="s">
        <v>10</v>
      </c>
      <c r="B17" s="90">
        <f t="shared" si="0"/>
        <v>2.8058625284113172</v>
      </c>
      <c r="C17" s="85">
        <f t="shared" si="1"/>
        <v>2.8488463349552662</v>
      </c>
      <c r="D17" s="81">
        <f>I17-[1]Juni!I17</f>
        <v>716</v>
      </c>
      <c r="E17" s="82">
        <f>J17-[1]Juni!J17</f>
        <v>726</v>
      </c>
      <c r="F17" s="83">
        <f t="shared" si="2"/>
        <v>-1.3774104683195532</v>
      </c>
      <c r="G17" s="84">
        <f t="shared" si="3"/>
        <v>2.0820786842883265</v>
      </c>
      <c r="H17" s="85">
        <f t="shared" si="4"/>
        <v>2.3877553246016774</v>
      </c>
      <c r="I17" s="86">
        <v>3803</v>
      </c>
      <c r="J17" s="87">
        <v>4379</v>
      </c>
      <c r="K17" s="88">
        <f t="shared" si="5"/>
        <v>-13.153688056633939</v>
      </c>
    </row>
    <row r="18" spans="1:11" ht="14.5" x14ac:dyDescent="0.35">
      <c r="A18" s="139" t="s">
        <v>11</v>
      </c>
      <c r="B18" s="133">
        <f t="shared" si="0"/>
        <v>3.0684222901481308</v>
      </c>
      <c r="C18" s="134">
        <f t="shared" si="1"/>
        <v>3.3158059959190078</v>
      </c>
      <c r="D18" s="135">
        <f>I18-[1]Juni!I18</f>
        <v>783</v>
      </c>
      <c r="E18" s="136">
        <f>J18-[1]Juni!J18</f>
        <v>845</v>
      </c>
      <c r="F18" s="137">
        <f t="shared" si="2"/>
        <v>-7.3372781065088759</v>
      </c>
      <c r="G18" s="138">
        <f t="shared" si="3"/>
        <v>2.6624108971060036</v>
      </c>
      <c r="H18" s="134">
        <f t="shared" si="4"/>
        <v>3.0137300020720419</v>
      </c>
      <c r="I18" s="139">
        <v>4863</v>
      </c>
      <c r="J18" s="140">
        <v>5527</v>
      </c>
      <c r="K18" s="141">
        <f t="shared" si="5"/>
        <v>-12.013750678487426</v>
      </c>
    </row>
    <row r="19" spans="1:11" ht="14.5" x14ac:dyDescent="0.35">
      <c r="A19" s="79" t="s">
        <v>68</v>
      </c>
      <c r="B19" s="90">
        <f t="shared" si="0"/>
        <v>0.34485461243044124</v>
      </c>
      <c r="C19" s="85">
        <f t="shared" si="1"/>
        <v>0.4355674148485324</v>
      </c>
      <c r="D19" s="81">
        <f>I19-[1]Juni!I19</f>
        <v>88</v>
      </c>
      <c r="E19" s="82">
        <f>J19-[1]Juni!J19</f>
        <v>111</v>
      </c>
      <c r="F19" s="83">
        <f t="shared" si="2"/>
        <v>-20.72072072072072</v>
      </c>
      <c r="G19" s="84">
        <f t="shared" si="3"/>
        <v>0.21570838853789132</v>
      </c>
      <c r="H19" s="85">
        <f t="shared" si="4"/>
        <v>0.28190671450538185</v>
      </c>
      <c r="I19" s="86">
        <v>394</v>
      </c>
      <c r="J19" s="87">
        <v>517</v>
      </c>
      <c r="K19" s="88">
        <f t="shared" si="5"/>
        <v>-23.791102514506775</v>
      </c>
    </row>
    <row r="20" spans="1:11" ht="14.5" x14ac:dyDescent="0.35">
      <c r="A20" s="132" t="s">
        <v>12</v>
      </c>
      <c r="B20" s="133">
        <f t="shared" si="0"/>
        <v>2.8607257622070694</v>
      </c>
      <c r="C20" s="134">
        <f t="shared" si="1"/>
        <v>3.4021346727358339</v>
      </c>
      <c r="D20" s="135">
        <f>I20-[1]Juni!I20</f>
        <v>730</v>
      </c>
      <c r="E20" s="136">
        <f>J20-[1]Juni!J20</f>
        <v>867</v>
      </c>
      <c r="F20" s="137">
        <f t="shared" si="2"/>
        <v>-15.801614763552479</v>
      </c>
      <c r="G20" s="138">
        <f t="shared" si="3"/>
        <v>2.8102313664086198</v>
      </c>
      <c r="H20" s="134">
        <f t="shared" si="4"/>
        <v>3.1320544837890005</v>
      </c>
      <c r="I20" s="139">
        <v>5133</v>
      </c>
      <c r="J20" s="140">
        <v>5744</v>
      </c>
      <c r="K20" s="141">
        <f t="shared" si="5"/>
        <v>-10.637186629526468</v>
      </c>
    </row>
    <row r="21" spans="1:11" ht="14.5" x14ac:dyDescent="0.35">
      <c r="A21" s="109" t="s">
        <v>13</v>
      </c>
      <c r="B21" s="90">
        <f t="shared" si="0"/>
        <v>5.0709303236930792</v>
      </c>
      <c r="C21" s="85">
        <f t="shared" si="1"/>
        <v>5.1561764244231671</v>
      </c>
      <c r="D21" s="81">
        <f>I21-[1]Juni!I21</f>
        <v>1294</v>
      </c>
      <c r="E21" s="82">
        <f>J21-[1]Juni!J21</f>
        <v>1314</v>
      </c>
      <c r="F21" s="83">
        <f t="shared" si="2"/>
        <v>-1.5220700152207058</v>
      </c>
      <c r="G21" s="84">
        <f t="shared" si="3"/>
        <v>4.5222113942207676</v>
      </c>
      <c r="H21" s="85">
        <f t="shared" si="4"/>
        <v>4.984350633063241</v>
      </c>
      <c r="I21" s="86">
        <v>8260</v>
      </c>
      <c r="J21" s="87">
        <v>9141</v>
      </c>
      <c r="K21" s="88">
        <f t="shared" si="5"/>
        <v>-9.6378951974619866</v>
      </c>
    </row>
    <row r="22" spans="1:11" ht="14.5" x14ac:dyDescent="0.35">
      <c r="A22" s="132" t="s">
        <v>14</v>
      </c>
      <c r="B22" s="133">
        <f t="shared" si="0"/>
        <v>1.0110510228074301</v>
      </c>
      <c r="C22" s="134">
        <f t="shared" si="1"/>
        <v>0.8005022759378434</v>
      </c>
      <c r="D22" s="135">
        <f>I22-[1]Juni!I22</f>
        <v>258</v>
      </c>
      <c r="E22" s="136">
        <f>J22-[1]Juni!J22</f>
        <v>204</v>
      </c>
      <c r="F22" s="137">
        <f t="shared" si="2"/>
        <v>26.470588235294116</v>
      </c>
      <c r="G22" s="138">
        <f t="shared" si="3"/>
        <v>1.1267204660177166</v>
      </c>
      <c r="H22" s="134">
        <f t="shared" si="4"/>
        <v>1.2306836646782338</v>
      </c>
      <c r="I22" s="139">
        <v>2058</v>
      </c>
      <c r="J22" s="140">
        <v>2257</v>
      </c>
      <c r="K22" s="141">
        <f t="shared" si="5"/>
        <v>-8.8170137350465154</v>
      </c>
    </row>
    <row r="23" spans="1:11" ht="14.5" x14ac:dyDescent="0.35">
      <c r="A23" s="86" t="s">
        <v>15</v>
      </c>
      <c r="B23" s="90">
        <f t="shared" si="0"/>
        <v>2.6295164197821146</v>
      </c>
      <c r="C23" s="85">
        <f t="shared" si="1"/>
        <v>2.6644168890284101</v>
      </c>
      <c r="D23" s="81">
        <f>I23-[1]Juni!I23</f>
        <v>671</v>
      </c>
      <c r="E23" s="82">
        <f>J23-[1]Juni!J23</f>
        <v>679</v>
      </c>
      <c r="F23" s="83">
        <f t="shared" si="2"/>
        <v>-1.178203240058906</v>
      </c>
      <c r="G23" s="84">
        <f t="shared" si="3"/>
        <v>2.6739080447184294</v>
      </c>
      <c r="H23" s="85">
        <f t="shared" si="4"/>
        <v>2.6124082576311114</v>
      </c>
      <c r="I23" s="86">
        <v>4884</v>
      </c>
      <c r="J23" s="87">
        <v>4791</v>
      </c>
      <c r="K23" s="88">
        <f t="shared" si="5"/>
        <v>1.941139636819031</v>
      </c>
    </row>
    <row r="24" spans="1:11" ht="14.5" x14ac:dyDescent="0.35">
      <c r="A24" s="132" t="s">
        <v>37</v>
      </c>
      <c r="B24" s="133">
        <f t="shared" si="0"/>
        <v>2.7431616897876012E-2</v>
      </c>
      <c r="C24" s="134">
        <f t="shared" si="1"/>
        <v>3.5316276879610739E-2</v>
      </c>
      <c r="D24" s="135">
        <f>I24-[1]Juni!I24</f>
        <v>7</v>
      </c>
      <c r="E24" s="136">
        <f>J24-[1]Juni!J24</f>
        <v>9</v>
      </c>
      <c r="F24" s="137">
        <f t="shared" si="2"/>
        <v>-22.222222222222229</v>
      </c>
      <c r="G24" s="138">
        <f t="shared" si="3"/>
        <v>4.2703691131866811E-2</v>
      </c>
      <c r="H24" s="134">
        <f t="shared" si="4"/>
        <v>3.6533365322747743E-2</v>
      </c>
      <c r="I24" s="139">
        <v>78</v>
      </c>
      <c r="J24" s="140">
        <v>67</v>
      </c>
      <c r="K24" s="141">
        <f t="shared" si="5"/>
        <v>16.417910447761187</v>
      </c>
    </row>
    <row r="25" spans="1:11" ht="14.5" x14ac:dyDescent="0.35">
      <c r="A25" s="86" t="s">
        <v>40</v>
      </c>
      <c r="B25" s="90">
        <f t="shared" si="0"/>
        <v>0.70538443451681165</v>
      </c>
      <c r="C25" s="85">
        <f t="shared" si="1"/>
        <v>0.44733950714173598</v>
      </c>
      <c r="D25" s="81">
        <f>I25-[1]Juni!I25</f>
        <v>180</v>
      </c>
      <c r="E25" s="82">
        <f>J25-[1]Juni!J25</f>
        <v>114</v>
      </c>
      <c r="F25" s="83">
        <f t="shared" si="2"/>
        <v>57.89473684210526</v>
      </c>
      <c r="G25" s="84">
        <f t="shared" si="3"/>
        <v>0.81793993014114119</v>
      </c>
      <c r="H25" s="85">
        <f t="shared" si="4"/>
        <v>0.59489405324056399</v>
      </c>
      <c r="I25" s="86">
        <v>1494</v>
      </c>
      <c r="J25" s="87">
        <v>1091</v>
      </c>
      <c r="K25" s="88">
        <f t="shared" si="5"/>
        <v>36.938588450962413</v>
      </c>
    </row>
    <row r="26" spans="1:11" ht="14.5" x14ac:dyDescent="0.35">
      <c r="A26" s="139" t="s">
        <v>16</v>
      </c>
      <c r="B26" s="133">
        <f t="shared" si="0"/>
        <v>1.8144055176737988</v>
      </c>
      <c r="C26" s="134">
        <f t="shared" si="1"/>
        <v>1.4715115366504474</v>
      </c>
      <c r="D26" s="135">
        <f>I26-[1]Juni!I26</f>
        <v>463</v>
      </c>
      <c r="E26" s="136">
        <f>J26-[1]Juni!J26</f>
        <v>375</v>
      </c>
      <c r="F26" s="137">
        <f t="shared" si="2"/>
        <v>23.466666666666669</v>
      </c>
      <c r="G26" s="138">
        <f t="shared" si="3"/>
        <v>1.7180023432281799</v>
      </c>
      <c r="H26" s="134">
        <f t="shared" si="4"/>
        <v>1.5000490746698365</v>
      </c>
      <c r="I26" s="139">
        <v>3138</v>
      </c>
      <c r="J26" s="140">
        <v>2751</v>
      </c>
      <c r="K26" s="141">
        <f t="shared" si="5"/>
        <v>14.067611777535447</v>
      </c>
    </row>
    <row r="27" spans="1:11" ht="14.5" x14ac:dyDescent="0.35">
      <c r="A27" s="86" t="s">
        <v>17</v>
      </c>
      <c r="B27" s="90">
        <f t="shared" si="0"/>
        <v>1.1834783290226507</v>
      </c>
      <c r="C27" s="85">
        <f t="shared" si="1"/>
        <v>1.1811332600847591</v>
      </c>
      <c r="D27" s="81">
        <f>I27-[1]Juni!I27</f>
        <v>302</v>
      </c>
      <c r="E27" s="82">
        <f>J27-[1]Juni!J27</f>
        <v>301</v>
      </c>
      <c r="F27" s="83">
        <f t="shared" si="2"/>
        <v>0.33222591362125797</v>
      </c>
      <c r="G27" s="84">
        <f t="shared" si="3"/>
        <v>1.3802051967107207</v>
      </c>
      <c r="H27" s="85">
        <f t="shared" si="4"/>
        <v>1.6145566376217324</v>
      </c>
      <c r="I27" s="86">
        <v>2521</v>
      </c>
      <c r="J27" s="87">
        <v>2961</v>
      </c>
      <c r="K27" s="88">
        <f t="shared" si="5"/>
        <v>-14.859844647078688</v>
      </c>
    </row>
    <row r="28" spans="1:11" ht="14.5" x14ac:dyDescent="0.35">
      <c r="A28" s="139" t="s">
        <v>66</v>
      </c>
      <c r="B28" s="133">
        <f t="shared" si="0"/>
        <v>1.2187475507484913</v>
      </c>
      <c r="C28" s="134">
        <f t="shared" si="1"/>
        <v>0.78873018364463976</v>
      </c>
      <c r="D28" s="135">
        <f>I28-[1]Juni!I28</f>
        <v>311</v>
      </c>
      <c r="E28" s="136">
        <f>J28-[1]Juni!J28</f>
        <v>201</v>
      </c>
      <c r="F28" s="137">
        <f t="shared" si="2"/>
        <v>54.726368159203986</v>
      </c>
      <c r="G28" s="138">
        <f t="shared" si="3"/>
        <v>1.3106748278165274</v>
      </c>
      <c r="H28" s="134">
        <f t="shared" si="4"/>
        <v>1.1761562537487595</v>
      </c>
      <c r="I28" s="139">
        <v>2394</v>
      </c>
      <c r="J28" s="140">
        <v>2157</v>
      </c>
      <c r="K28" s="141">
        <f t="shared" si="5"/>
        <v>10.987482614742703</v>
      </c>
    </row>
    <row r="29" spans="1:11" ht="14.5" x14ac:dyDescent="0.35">
      <c r="A29" s="79" t="s">
        <v>18</v>
      </c>
      <c r="B29" s="90">
        <f t="shared" si="0"/>
        <v>0.31742299553256526</v>
      </c>
      <c r="C29" s="85">
        <f t="shared" si="1"/>
        <v>0.25113796892167634</v>
      </c>
      <c r="D29" s="81">
        <f>I29-[1]Juni!I29</f>
        <v>81</v>
      </c>
      <c r="E29" s="82">
        <f>J29-[1]Juni!J29</f>
        <v>64</v>
      </c>
      <c r="F29" s="83">
        <f t="shared" si="2"/>
        <v>26.5625</v>
      </c>
      <c r="G29" s="84">
        <f t="shared" si="3"/>
        <v>0.25731711323047946</v>
      </c>
      <c r="H29" s="85">
        <f t="shared" si="4"/>
        <v>0.17612353730220182</v>
      </c>
      <c r="I29" s="86">
        <v>470</v>
      </c>
      <c r="J29" s="87">
        <v>323</v>
      </c>
      <c r="K29" s="88">
        <f t="shared" si="5"/>
        <v>45.51083591331269</v>
      </c>
    </row>
    <row r="30" spans="1:11" ht="14.5" x14ac:dyDescent="0.35">
      <c r="A30" s="132" t="s">
        <v>19</v>
      </c>
      <c r="B30" s="133">
        <f t="shared" si="0"/>
        <v>0.15675209655929148</v>
      </c>
      <c r="C30" s="134">
        <f t="shared" si="1"/>
        <v>0.18050541516245489</v>
      </c>
      <c r="D30" s="135">
        <f>I30-[1]Juni!I30</f>
        <v>40</v>
      </c>
      <c r="E30" s="136">
        <f>J30-[1]Juni!J30</f>
        <v>46</v>
      </c>
      <c r="F30" s="137">
        <f t="shared" si="2"/>
        <v>-13.043478260869563</v>
      </c>
      <c r="G30" s="138">
        <f t="shared" si="3"/>
        <v>0.13194345593307566</v>
      </c>
      <c r="H30" s="134">
        <f t="shared" si="4"/>
        <v>0.20665888742270738</v>
      </c>
      <c r="I30" s="139">
        <v>241</v>
      </c>
      <c r="J30" s="140">
        <v>379</v>
      </c>
      <c r="K30" s="141">
        <f t="shared" si="5"/>
        <v>-36.41160949868074</v>
      </c>
    </row>
    <row r="31" spans="1:11" ht="14.5" x14ac:dyDescent="0.35">
      <c r="A31" s="79" t="s">
        <v>20</v>
      </c>
      <c r="B31" s="90">
        <f t="shared" si="0"/>
        <v>2.3865506701152128</v>
      </c>
      <c r="C31" s="85">
        <f t="shared" si="1"/>
        <v>1.8756867053837702</v>
      </c>
      <c r="D31" s="81">
        <f>I31-[1]Juni!I31</f>
        <v>609</v>
      </c>
      <c r="E31" s="82">
        <f>J31-[1]Juni!J31</f>
        <v>478</v>
      </c>
      <c r="F31" s="83">
        <f t="shared" si="2"/>
        <v>27.405857740585773</v>
      </c>
      <c r="G31" s="84">
        <f t="shared" si="3"/>
        <v>1.9703921074819057</v>
      </c>
      <c r="H31" s="85">
        <f t="shared" si="4"/>
        <v>2.0513211991668214</v>
      </c>
      <c r="I31" s="86">
        <v>3599</v>
      </c>
      <c r="J31" s="87">
        <v>3762</v>
      </c>
      <c r="K31" s="88">
        <f t="shared" si="5"/>
        <v>-4.3328017012227491</v>
      </c>
    </row>
    <row r="32" spans="1:11" ht="14.5" x14ac:dyDescent="0.35">
      <c r="A32" s="142" t="s">
        <v>21</v>
      </c>
      <c r="B32" s="133">
        <f t="shared" si="0"/>
        <v>8.3039423152284666</v>
      </c>
      <c r="C32" s="134">
        <f t="shared" si="1"/>
        <v>6.1725003924030766</v>
      </c>
      <c r="D32" s="135">
        <f>I32-[1]Juni!I32</f>
        <v>2119</v>
      </c>
      <c r="E32" s="136">
        <f>J32-[1]Juni!J32</f>
        <v>1573</v>
      </c>
      <c r="F32" s="137">
        <f t="shared" si="2"/>
        <v>34.710743801652882</v>
      </c>
      <c r="G32" s="138">
        <f t="shared" si="3"/>
        <v>8.1350531606206271</v>
      </c>
      <c r="H32" s="134">
        <f t="shared" si="4"/>
        <v>7.8895710873856286</v>
      </c>
      <c r="I32" s="139">
        <v>14859</v>
      </c>
      <c r="J32" s="140">
        <v>14469</v>
      </c>
      <c r="K32" s="141">
        <f t="shared" si="5"/>
        <v>2.6954177897574141</v>
      </c>
    </row>
    <row r="33" spans="1:11" ht="14.5" x14ac:dyDescent="0.35">
      <c r="A33" s="89" t="s">
        <v>67</v>
      </c>
      <c r="B33" s="90">
        <f t="shared" si="0"/>
        <v>1.951563602163179</v>
      </c>
      <c r="C33" s="85">
        <f t="shared" si="1"/>
        <v>1.9580913514361955</v>
      </c>
      <c r="D33" s="81">
        <f>I33-[1]Juni!I33</f>
        <v>498</v>
      </c>
      <c r="E33" s="82">
        <f>J33-[1]Juni!J33</f>
        <v>499</v>
      </c>
      <c r="F33" s="83">
        <f t="shared" si="2"/>
        <v>-0.20040080160320883</v>
      </c>
      <c r="G33" s="84">
        <f t="shared" si="3"/>
        <v>1.5794890886594324</v>
      </c>
      <c r="H33" s="85">
        <f t="shared" si="4"/>
        <v>1.9499002148379989</v>
      </c>
      <c r="I33" s="86">
        <v>2885</v>
      </c>
      <c r="J33" s="87">
        <v>3576</v>
      </c>
      <c r="K33" s="88">
        <f t="shared" si="5"/>
        <v>-19.323266219239372</v>
      </c>
    </row>
    <row r="34" spans="1:11" ht="14.5" x14ac:dyDescent="0.35">
      <c r="A34" s="132" t="s">
        <v>22</v>
      </c>
      <c r="B34" s="133">
        <f t="shared" si="0"/>
        <v>1.2932047966141547</v>
      </c>
      <c r="C34" s="134">
        <f t="shared" si="1"/>
        <v>1.6323967979908962</v>
      </c>
      <c r="D34" s="135">
        <f>I34-[1]Juni!I34</f>
        <v>330</v>
      </c>
      <c r="E34" s="136">
        <f>J34-[1]Juni!J34</f>
        <v>416</v>
      </c>
      <c r="F34" s="137">
        <f t="shared" si="2"/>
        <v>-20.67307692307692</v>
      </c>
      <c r="G34" s="138">
        <f t="shared" si="3"/>
        <v>1.3993671093980971</v>
      </c>
      <c r="H34" s="134">
        <f t="shared" si="4"/>
        <v>1.4068072019804356</v>
      </c>
      <c r="I34" s="139">
        <v>2556</v>
      </c>
      <c r="J34" s="140">
        <v>2580</v>
      </c>
      <c r="K34" s="141">
        <f t="shared" si="5"/>
        <v>-0.93023255813953654</v>
      </c>
    </row>
    <row r="35" spans="1:11" ht="14.5" x14ac:dyDescent="0.35">
      <c r="A35" s="79" t="s">
        <v>23</v>
      </c>
      <c r="B35" s="90">
        <f t="shared" si="0"/>
        <v>1.1756407241946862</v>
      </c>
      <c r="C35" s="85">
        <f t="shared" si="1"/>
        <v>1.3302464291320044</v>
      </c>
      <c r="D35" s="81">
        <f>I35-[1]Juni!I35</f>
        <v>300</v>
      </c>
      <c r="E35" s="82">
        <f>J35-[1]Juni!J35</f>
        <v>339</v>
      </c>
      <c r="F35" s="83">
        <f t="shared" si="2"/>
        <v>-11.504424778761063</v>
      </c>
      <c r="G35" s="84">
        <f t="shared" si="3"/>
        <v>1.6523043568714617</v>
      </c>
      <c r="H35" s="85">
        <f t="shared" si="4"/>
        <v>1.6156471858403219</v>
      </c>
      <c r="I35" s="86">
        <v>3018</v>
      </c>
      <c r="J35" s="87">
        <v>2963</v>
      </c>
      <c r="K35" s="88">
        <f t="shared" si="5"/>
        <v>1.8562267971650357</v>
      </c>
    </row>
    <row r="36" spans="1:11" ht="14.5" x14ac:dyDescent="0.35">
      <c r="A36" s="132" t="s">
        <v>24</v>
      </c>
      <c r="B36" s="133">
        <f t="shared" si="0"/>
        <v>3.0331530684222905</v>
      </c>
      <c r="C36" s="134">
        <f t="shared" si="1"/>
        <v>3.6768168262439178</v>
      </c>
      <c r="D36" s="135">
        <f>I36-[1]Juni!I36</f>
        <v>774</v>
      </c>
      <c r="E36" s="136">
        <f>J36-[1]Juni!J36</f>
        <v>937</v>
      </c>
      <c r="F36" s="137">
        <f t="shared" si="2"/>
        <v>-17.395944503735322</v>
      </c>
      <c r="G36" s="138">
        <f t="shared" si="3"/>
        <v>3.5175796861826183</v>
      </c>
      <c r="H36" s="134">
        <f t="shared" si="4"/>
        <v>4.1320872002355582</v>
      </c>
      <c r="I36" s="139">
        <v>6425</v>
      </c>
      <c r="J36" s="140">
        <v>7578</v>
      </c>
      <c r="K36" s="141">
        <f t="shared" si="5"/>
        <v>-15.215096331485881</v>
      </c>
    </row>
    <row r="37" spans="1:11" ht="14.5" x14ac:dyDescent="0.35">
      <c r="A37" s="79" t="s">
        <v>25</v>
      </c>
      <c r="B37" s="90">
        <f t="shared" si="0"/>
        <v>2.9469394153146795</v>
      </c>
      <c r="C37" s="85">
        <f t="shared" si="1"/>
        <v>4.5440276251765814</v>
      </c>
      <c r="D37" s="81">
        <f>I37-[1]Juni!I37</f>
        <v>752</v>
      </c>
      <c r="E37" s="82">
        <f>J37-[1]Juni!J37</f>
        <v>1158</v>
      </c>
      <c r="F37" s="83">
        <f t="shared" si="2"/>
        <v>-35.060449050086362</v>
      </c>
      <c r="G37" s="84">
        <f t="shared" si="3"/>
        <v>3.0872578755461144</v>
      </c>
      <c r="H37" s="85">
        <f t="shared" si="4"/>
        <v>3.2721899298777495</v>
      </c>
      <c r="I37" s="86">
        <v>5639</v>
      </c>
      <c r="J37" s="87">
        <v>6001</v>
      </c>
      <c r="K37" s="88">
        <f t="shared" si="5"/>
        <v>-6.0323279453424448</v>
      </c>
    </row>
    <row r="38" spans="1:11" ht="14.5" x14ac:dyDescent="0.35">
      <c r="A38" s="142" t="s">
        <v>26</v>
      </c>
      <c r="B38" s="133">
        <f t="shared" si="0"/>
        <v>1.1678031193667215</v>
      </c>
      <c r="C38" s="134">
        <f t="shared" si="1"/>
        <v>1.4715115366504474</v>
      </c>
      <c r="D38" s="135">
        <f>I38-[1]Juni!I38</f>
        <v>298</v>
      </c>
      <c r="E38" s="136">
        <f>J38-[1]Juni!J38</f>
        <v>375</v>
      </c>
      <c r="F38" s="137">
        <f t="shared" si="2"/>
        <v>-20.533333333333331</v>
      </c>
      <c r="G38" s="138">
        <f t="shared" si="3"/>
        <v>1.0112015066738205</v>
      </c>
      <c r="H38" s="134">
        <f t="shared" si="4"/>
        <v>1.4122599430733831</v>
      </c>
      <c r="I38" s="139">
        <v>1847</v>
      </c>
      <c r="J38" s="140">
        <v>2590</v>
      </c>
      <c r="K38" s="141">
        <f t="shared" si="5"/>
        <v>-28.687258687258691</v>
      </c>
    </row>
    <row r="39" spans="1:11" ht="14.5" x14ac:dyDescent="0.35">
      <c r="A39" s="79" t="s">
        <v>27</v>
      </c>
      <c r="B39" s="90">
        <f t="shared" si="0"/>
        <v>3.1311231287718475</v>
      </c>
      <c r="C39" s="85">
        <f t="shared" si="1"/>
        <v>3.6258044263067024</v>
      </c>
      <c r="D39" s="81">
        <f>I39-[1]Juni!I39</f>
        <v>799</v>
      </c>
      <c r="E39" s="82">
        <f>J39-[1]Juni!J39</f>
        <v>924</v>
      </c>
      <c r="F39" s="83">
        <f t="shared" si="2"/>
        <v>-13.528138528138527</v>
      </c>
      <c r="G39" s="84">
        <f t="shared" si="3"/>
        <v>3.6582828736299233</v>
      </c>
      <c r="H39" s="85">
        <f t="shared" si="4"/>
        <v>4.6506428781748586</v>
      </c>
      <c r="I39" s="86">
        <v>6682</v>
      </c>
      <c r="J39" s="87">
        <v>8529</v>
      </c>
      <c r="K39" s="88">
        <f t="shared" si="5"/>
        <v>-21.655528197913</v>
      </c>
    </row>
    <row r="40" spans="1:11" ht="14.5" x14ac:dyDescent="0.35">
      <c r="A40" s="139" t="s">
        <v>28</v>
      </c>
      <c r="B40" s="133">
        <f t="shared" si="0"/>
        <v>4.8201269691982134</v>
      </c>
      <c r="C40" s="134">
        <f t="shared" si="1"/>
        <v>4.8187097786846644</v>
      </c>
      <c r="D40" s="135">
        <f>I40-[1]Juni!I40</f>
        <v>1230</v>
      </c>
      <c r="E40" s="136">
        <f>J40-[1]Juni!J40</f>
        <v>1228</v>
      </c>
      <c r="F40" s="137">
        <f t="shared" si="2"/>
        <v>0.16286644951139806</v>
      </c>
      <c r="G40" s="138">
        <f t="shared" si="3"/>
        <v>4.6590821991305962</v>
      </c>
      <c r="H40" s="134">
        <f t="shared" si="4"/>
        <v>4.1740733066512536</v>
      </c>
      <c r="I40" s="139">
        <v>8510</v>
      </c>
      <c r="J40" s="140">
        <v>7655</v>
      </c>
      <c r="K40" s="141">
        <f t="shared" si="5"/>
        <v>11.169170476812539</v>
      </c>
    </row>
    <row r="41" spans="1:11" ht="14.5" x14ac:dyDescent="0.35">
      <c r="A41" s="86" t="s">
        <v>69</v>
      </c>
      <c r="B41" s="90">
        <f t="shared" si="0"/>
        <v>6.2975154792695358</v>
      </c>
      <c r="C41" s="85">
        <f t="shared" si="1"/>
        <v>5.5956678700361007</v>
      </c>
      <c r="D41" s="81">
        <f>I41-[1]Juni!I41</f>
        <v>1607</v>
      </c>
      <c r="E41" s="82">
        <f>J41-[1]Juni!J41</f>
        <v>1426</v>
      </c>
      <c r="F41" s="83">
        <f t="shared" si="2"/>
        <v>12.692847124824681</v>
      </c>
      <c r="G41" s="84">
        <f t="shared" si="3"/>
        <v>7.7063737996430408</v>
      </c>
      <c r="H41" s="85">
        <f t="shared" si="4"/>
        <v>6.348626454518687</v>
      </c>
      <c r="I41" s="86">
        <v>14076</v>
      </c>
      <c r="J41" s="87">
        <v>11643</v>
      </c>
      <c r="K41" s="88">
        <f t="shared" si="5"/>
        <v>20.896676114403505</v>
      </c>
    </row>
    <row r="42" spans="1:11" ht="14.5" x14ac:dyDescent="0.35">
      <c r="A42" s="139" t="s">
        <v>29</v>
      </c>
      <c r="B42" s="133">
        <f t="shared" si="0"/>
        <v>0.52511952347362645</v>
      </c>
      <c r="C42" s="134">
        <f t="shared" si="1"/>
        <v>0.70632553759221473</v>
      </c>
      <c r="D42" s="135">
        <f>I42-[1]Juni!I42</f>
        <v>134</v>
      </c>
      <c r="E42" s="136">
        <f>J42-[1]Juni!J42</f>
        <v>180</v>
      </c>
      <c r="F42" s="137">
        <f t="shared" si="2"/>
        <v>-25.555555555555557</v>
      </c>
      <c r="G42" s="138">
        <f t="shared" si="3"/>
        <v>0.68709144064734418</v>
      </c>
      <c r="H42" s="134">
        <f t="shared" si="4"/>
        <v>0.64233290074920657</v>
      </c>
      <c r="I42" s="135">
        <v>1255</v>
      </c>
      <c r="J42" s="136">
        <v>1178</v>
      </c>
      <c r="K42" s="141">
        <f t="shared" si="5"/>
        <v>6.5365025466893059</v>
      </c>
    </row>
    <row r="43" spans="1:11" ht="14.5" x14ac:dyDescent="0.35">
      <c r="A43" s="79" t="s">
        <v>70</v>
      </c>
      <c r="B43" s="90">
        <f t="shared" si="0"/>
        <v>0.18810251587114979</v>
      </c>
      <c r="C43" s="85">
        <f t="shared" si="1"/>
        <v>0.22366975357086799</v>
      </c>
      <c r="D43" s="81">
        <f>I43-[1]Juni!I43</f>
        <v>48</v>
      </c>
      <c r="E43" s="82">
        <f>J43-[1]Juni!J43</f>
        <v>57</v>
      </c>
      <c r="F43" s="83">
        <f t="shared" si="2"/>
        <v>-15.78947368421052</v>
      </c>
      <c r="G43" s="84">
        <f t="shared" si="3"/>
        <v>0.16807734842927063</v>
      </c>
      <c r="H43" s="85">
        <f t="shared" si="4"/>
        <v>0.25627883136852891</v>
      </c>
      <c r="I43" s="86">
        <v>307</v>
      </c>
      <c r="J43" s="87">
        <v>470</v>
      </c>
      <c r="K43" s="88">
        <f t="shared" si="5"/>
        <v>-34.680851063829792</v>
      </c>
    </row>
    <row r="44" spans="1:11" ht="14.5" x14ac:dyDescent="0.35">
      <c r="A44" s="132" t="s">
        <v>30</v>
      </c>
      <c r="B44" s="133">
        <f t="shared" si="0"/>
        <v>0.63484599106513051</v>
      </c>
      <c r="C44" s="134">
        <f t="shared" si="1"/>
        <v>1.2753099984303877</v>
      </c>
      <c r="D44" s="135">
        <f>I44-[1]Juni!I44</f>
        <v>162</v>
      </c>
      <c r="E44" s="136">
        <f>J44-[1]Juni!J44</f>
        <v>325</v>
      </c>
      <c r="F44" s="137">
        <f t="shared" si="2"/>
        <v>-50.153846153846153</v>
      </c>
      <c r="G44" s="138">
        <f t="shared" si="3"/>
        <v>1.2707085527828572</v>
      </c>
      <c r="H44" s="134">
        <f t="shared" si="4"/>
        <v>1.5665725160037951</v>
      </c>
      <c r="I44" s="139">
        <v>2321</v>
      </c>
      <c r="J44" s="140">
        <v>2873</v>
      </c>
      <c r="K44" s="141">
        <f t="shared" si="5"/>
        <v>-19.213365819700655</v>
      </c>
    </row>
    <row r="45" spans="1:11" ht="14.5" x14ac:dyDescent="0.35">
      <c r="A45" s="79" t="s">
        <v>31</v>
      </c>
      <c r="B45" s="90">
        <f t="shared" si="0"/>
        <v>1.7125166549102593</v>
      </c>
      <c r="C45" s="85">
        <f t="shared" si="1"/>
        <v>1.6834091979281116</v>
      </c>
      <c r="D45" s="81">
        <f>I45-[1]Juni!I45</f>
        <v>437</v>
      </c>
      <c r="E45" s="82">
        <f>J45-[1]Juni!J45</f>
        <v>429</v>
      </c>
      <c r="F45" s="83">
        <f t="shared" si="2"/>
        <v>1.8648018648018621</v>
      </c>
      <c r="G45" s="84">
        <f t="shared" si="3"/>
        <v>2.547439420981747</v>
      </c>
      <c r="H45" s="85">
        <f t="shared" si="4"/>
        <v>2.4880857607119098</v>
      </c>
      <c r="I45" s="86">
        <v>4653</v>
      </c>
      <c r="J45" s="87">
        <v>4563</v>
      </c>
      <c r="K45" s="88">
        <f t="shared" si="5"/>
        <v>1.9723865877711972</v>
      </c>
    </row>
    <row r="46" spans="1:11" ht="14.5" x14ac:dyDescent="0.35">
      <c r="A46" s="132" t="s">
        <v>41</v>
      </c>
      <c r="B46" s="133">
        <f t="shared" si="0"/>
        <v>0.91699976487185519</v>
      </c>
      <c r="C46" s="134">
        <f t="shared" si="1"/>
        <v>0.12164495369643698</v>
      </c>
      <c r="D46" s="135">
        <f>I46-[1]Juni!I46</f>
        <v>234</v>
      </c>
      <c r="E46" s="136">
        <f>J46-[1]Juni!J46</f>
        <v>31</v>
      </c>
      <c r="F46" s="137">
        <f t="shared" si="2"/>
        <v>654.83870967741939</v>
      </c>
      <c r="G46" s="138">
        <f t="shared" si="3"/>
        <v>1.764538416897522</v>
      </c>
      <c r="H46" s="134">
        <f t="shared" si="4"/>
        <v>0.44657949551239412</v>
      </c>
      <c r="I46" s="139">
        <v>3223</v>
      </c>
      <c r="J46" s="140">
        <v>819</v>
      </c>
      <c r="K46" s="141">
        <f t="shared" si="5"/>
        <v>293.52869352869351</v>
      </c>
    </row>
    <row r="47" spans="1:11" ht="14.5" x14ac:dyDescent="0.35">
      <c r="A47" s="79" t="s">
        <v>32</v>
      </c>
      <c r="B47" s="90">
        <f>D47/$D$53*100</f>
        <v>3.617054628105651</v>
      </c>
      <c r="C47" s="85">
        <f>E47/$E$53*100</f>
        <v>2.6016323967979909</v>
      </c>
      <c r="D47" s="81">
        <f>I47-[1]Juni!I47</f>
        <v>923</v>
      </c>
      <c r="E47" s="82">
        <f>J47-[1]Juni!J47</f>
        <v>663</v>
      </c>
      <c r="F47" s="83">
        <f t="shared" si="2"/>
        <v>39.215686274509807</v>
      </c>
      <c r="G47" s="84">
        <f>I47/$I$53*100</f>
        <v>3.5006077063737999</v>
      </c>
      <c r="H47" s="85">
        <f>J47/$J$53*100</f>
        <v>3.1233300980402849</v>
      </c>
      <c r="I47" s="86">
        <v>6394</v>
      </c>
      <c r="J47" s="87">
        <v>5728</v>
      </c>
      <c r="K47" s="88">
        <f t="shared" si="5"/>
        <v>11.627094972067042</v>
      </c>
    </row>
    <row r="48" spans="1:11" ht="14.5" x14ac:dyDescent="0.35">
      <c r="A48" s="142" t="s">
        <v>33</v>
      </c>
      <c r="B48" s="133">
        <f>D48/$D$53*100</f>
        <v>11.838702092640489</v>
      </c>
      <c r="C48" s="134">
        <f>E48/$E$53*100</f>
        <v>12.902213153351122</v>
      </c>
      <c r="D48" s="135">
        <f>I48-[1]Juni!I48</f>
        <v>3021</v>
      </c>
      <c r="E48" s="136">
        <f>J48-[1]Juni!J48</f>
        <v>3288</v>
      </c>
      <c r="F48" s="137">
        <f t="shared" si="2"/>
        <v>-8.120437956204384</v>
      </c>
      <c r="G48" s="138">
        <f>I48/$I$53*100</f>
        <v>11.4013380489888</v>
      </c>
      <c r="H48" s="134">
        <f>J48/$J$53*100</f>
        <v>11.16666848424703</v>
      </c>
      <c r="I48" s="139">
        <v>20825</v>
      </c>
      <c r="J48" s="140">
        <v>20479</v>
      </c>
      <c r="K48" s="141">
        <f t="shared" si="5"/>
        <v>1.6895356218565354</v>
      </c>
    </row>
    <row r="49" spans="1:11" ht="14.5" x14ac:dyDescent="0.35">
      <c r="A49" s="79" t="s">
        <v>34</v>
      </c>
      <c r="B49" s="90">
        <f>D49/$D$53*100</f>
        <v>2.935183008072733</v>
      </c>
      <c r="C49" s="85">
        <f>E49/$E$53*100</f>
        <v>3.0607439962329304</v>
      </c>
      <c r="D49" s="81">
        <f>I49-[1]Juni!I49</f>
        <v>749</v>
      </c>
      <c r="E49" s="82">
        <f>J49-[1]Juni!J49</f>
        <v>780</v>
      </c>
      <c r="F49" s="83">
        <f t="shared" si="2"/>
        <v>-3.974358974358978</v>
      </c>
      <c r="G49" s="84">
        <f>I49/$I$53*100</f>
        <v>2.9252028425328764</v>
      </c>
      <c r="H49" s="85">
        <f>J49/$J$53*100</f>
        <v>2.6325833996750165</v>
      </c>
      <c r="I49" s="86">
        <v>5343</v>
      </c>
      <c r="J49" s="87">
        <v>4828</v>
      </c>
      <c r="K49" s="88">
        <f t="shared" si="5"/>
        <v>10.66694283347141</v>
      </c>
    </row>
    <row r="50" spans="1:11" ht="3" customHeight="1" x14ac:dyDescent="0.35">
      <c r="A50" s="139"/>
      <c r="B50" s="133">
        <f>D50/$D$53*100</f>
        <v>0</v>
      </c>
      <c r="C50" s="134">
        <f>E50/$E$53*100</f>
        <v>0</v>
      </c>
      <c r="D50" s="135"/>
      <c r="E50" s="136"/>
      <c r="F50" s="137" t="str">
        <f t="shared" si="2"/>
        <v xml:space="preserve"> </v>
      </c>
      <c r="G50" s="138">
        <f>I50/$I$53*100</f>
        <v>0</v>
      </c>
      <c r="H50" s="134">
        <f>J50/$J$53*100</f>
        <v>0</v>
      </c>
      <c r="I50" s="139"/>
      <c r="J50" s="140"/>
      <c r="K50" s="141" t="str">
        <f t="shared" si="5"/>
        <v xml:space="preserve"> </v>
      </c>
    </row>
    <row r="51" spans="1:11" ht="14.25" customHeight="1" x14ac:dyDescent="0.35">
      <c r="A51" s="86" t="s">
        <v>35</v>
      </c>
      <c r="B51" s="90">
        <f>D51/$D$53*100</f>
        <v>0.80335449486636878</v>
      </c>
      <c r="C51" s="85">
        <f>E51/$E$53*100</f>
        <v>0.68278135300580756</v>
      </c>
      <c r="D51" s="81">
        <v>205</v>
      </c>
      <c r="E51" s="82">
        <v>174</v>
      </c>
      <c r="F51" s="83">
        <f t="shared" si="2"/>
        <v>17.816091954022994</v>
      </c>
      <c r="G51" s="84">
        <f>I51/$I$53*100</f>
        <v>0.69639865538121259</v>
      </c>
      <c r="H51" s="85">
        <f>J51/$J$53*100</f>
        <v>0.54418356107615296</v>
      </c>
      <c r="I51" s="86">
        <v>1272</v>
      </c>
      <c r="J51" s="87">
        <v>998</v>
      </c>
      <c r="K51" s="88">
        <f t="shared" si="5"/>
        <v>27.454909819639283</v>
      </c>
    </row>
    <row r="52" spans="1:11" ht="3" customHeight="1" x14ac:dyDescent="0.35">
      <c r="A52" s="143"/>
      <c r="B52" s="144">
        <f>SUM(D52/$D$53)</f>
        <v>0</v>
      </c>
      <c r="C52" s="145">
        <f>SUM(E52/$E$53)</f>
        <v>0</v>
      </c>
      <c r="D52" s="146"/>
      <c r="E52" s="147"/>
      <c r="F52" s="148"/>
      <c r="G52" s="149">
        <f>SUM(I52/$I$53)</f>
        <v>0</v>
      </c>
      <c r="H52" s="145">
        <f>SUM(J52/$J$53)</f>
        <v>0</v>
      </c>
      <c r="I52" s="150"/>
      <c r="J52" s="151"/>
      <c r="K52" s="152"/>
    </row>
    <row r="53" spans="1:11" ht="21.75" customHeight="1" x14ac:dyDescent="0.35">
      <c r="A53" s="153" t="s">
        <v>36</v>
      </c>
      <c r="B53" s="154">
        <f>SUM(B11:B51)</f>
        <v>100.00000000000001</v>
      </c>
      <c r="C53" s="155">
        <f>SUM(C11:C51)</f>
        <v>100</v>
      </c>
      <c r="D53" s="156">
        <f>SUM(D11:D52)</f>
        <v>25518</v>
      </c>
      <c r="E53" s="157">
        <f>SUM(E11:E52)</f>
        <v>25484</v>
      </c>
      <c r="F53" s="158">
        <f>100/E53*D53-100</f>
        <v>0.13341704598963133</v>
      </c>
      <c r="G53" s="159">
        <f>SUM(G11:G51)</f>
        <v>100.00000000000003</v>
      </c>
      <c r="H53" s="155">
        <f>SUM(H11:H51)</f>
        <v>100</v>
      </c>
      <c r="I53" s="160">
        <f>SUM(I11:I51)</f>
        <v>182654</v>
      </c>
      <c r="J53" s="157">
        <f>SUM(J11:J52)</f>
        <v>183394</v>
      </c>
      <c r="K53" s="161">
        <f>100/J53*I53-100</f>
        <v>-0.40350284087811872</v>
      </c>
    </row>
    <row r="54" spans="1:11" ht="3" customHeight="1" x14ac:dyDescent="0.3">
      <c r="A54" s="143"/>
      <c r="D54" s="146"/>
      <c r="E54" s="147"/>
      <c r="F54" s="148"/>
      <c r="G54" s="162"/>
      <c r="H54" s="162"/>
      <c r="I54" s="150"/>
      <c r="J54" s="147"/>
      <c r="K54" s="152"/>
    </row>
    <row r="55" spans="1:11" ht="14.5" x14ac:dyDescent="0.35">
      <c r="A55" s="91" t="s">
        <v>42</v>
      </c>
      <c r="B55" s="92">
        <f t="shared" ref="B55:B61" si="6">D55/$D$53*100</f>
        <v>49.173132690649737</v>
      </c>
      <c r="C55" s="93">
        <f t="shared" ref="C55:C61" si="7">E55/$E$53*100</f>
        <v>48.728614032334008</v>
      </c>
      <c r="D55" s="94">
        <f>I55-[1]Juni!I55</f>
        <v>12548</v>
      </c>
      <c r="E55" s="95">
        <f>J55-[1]Juni!J55</f>
        <v>12418</v>
      </c>
      <c r="F55" s="96">
        <f t="shared" ref="F55:F60" si="8">100/E55*D55-100</f>
        <v>1.0468674504751192</v>
      </c>
      <c r="G55" s="97">
        <f t="shared" ref="G55:G61" si="9">I55/$I$53*100</f>
        <v>50.253484730692996</v>
      </c>
      <c r="H55" s="98">
        <f t="shared" ref="H55:H61" si="10">J55/$J$53*100</f>
        <v>48.450876255493633</v>
      </c>
      <c r="I55" s="99">
        <v>91790</v>
      </c>
      <c r="J55" s="163">
        <v>88856</v>
      </c>
      <c r="K55" s="100">
        <f t="shared" ref="K55:K60" si="11">100/J55*I55-100</f>
        <v>3.3019717295399289</v>
      </c>
    </row>
    <row r="56" spans="1:11" ht="14.5" x14ac:dyDescent="0.35">
      <c r="A56" s="164" t="s">
        <v>49</v>
      </c>
      <c r="B56" s="165">
        <f>D56/$D$53*100</f>
        <v>25.546672936750532</v>
      </c>
      <c r="C56" s="166">
        <f>E56/$E$53*100</f>
        <v>30.105164024485951</v>
      </c>
      <c r="D56" s="167">
        <f>I56-[1]Juni!I56</f>
        <v>6519</v>
      </c>
      <c r="E56" s="168">
        <f>J56-[1]Juni!J56</f>
        <v>7672</v>
      </c>
      <c r="F56" s="169">
        <f>100/E56*D56-100</f>
        <v>-15.028675703858184</v>
      </c>
      <c r="G56" s="170">
        <f>I56/$I$53*100</f>
        <v>27.00734722480756</v>
      </c>
      <c r="H56" s="171">
        <f>J56/$J$53*100</f>
        <v>30.47591524259245</v>
      </c>
      <c r="I56" s="172">
        <v>49330</v>
      </c>
      <c r="J56" s="173">
        <v>55891</v>
      </c>
      <c r="K56" s="174">
        <f>100/J56*I56-100</f>
        <v>-11.738920398633056</v>
      </c>
    </row>
    <row r="57" spans="1:11" ht="14.5" x14ac:dyDescent="0.35">
      <c r="A57" s="89" t="s">
        <v>43</v>
      </c>
      <c r="B57" s="101">
        <f t="shared" si="6"/>
        <v>6.685476918253781</v>
      </c>
      <c r="C57" s="102">
        <f t="shared" si="7"/>
        <v>4.563647778998587</v>
      </c>
      <c r="D57" s="81">
        <f>I57-[1]Juni!I57</f>
        <v>1706</v>
      </c>
      <c r="E57" s="82">
        <f>J57-[1]Juni!J57</f>
        <v>1163</v>
      </c>
      <c r="F57" s="83">
        <f t="shared" si="8"/>
        <v>46.689595872742899</v>
      </c>
      <c r="G57" s="103">
        <f t="shared" si="9"/>
        <v>5.9582598793346984</v>
      </c>
      <c r="H57" s="104">
        <f t="shared" si="10"/>
        <v>4.3169351232864761</v>
      </c>
      <c r="I57" s="86">
        <v>10883</v>
      </c>
      <c r="J57" s="87">
        <v>7917</v>
      </c>
      <c r="K57" s="88">
        <f t="shared" si="11"/>
        <v>37.463685739547827</v>
      </c>
    </row>
    <row r="58" spans="1:11" ht="14.5" x14ac:dyDescent="0.35">
      <c r="A58" s="142" t="s">
        <v>44</v>
      </c>
      <c r="B58" s="175">
        <f t="shared" si="6"/>
        <v>1.8300807273297279</v>
      </c>
      <c r="C58" s="176">
        <f t="shared" si="7"/>
        <v>0.22759378433526919</v>
      </c>
      <c r="D58" s="135">
        <f>I58-[1]Juni!I58</f>
        <v>467</v>
      </c>
      <c r="E58" s="136">
        <f>J58-[1]Juni!J58</f>
        <v>58</v>
      </c>
      <c r="F58" s="137">
        <f t="shared" si="8"/>
        <v>705.17241379310337</v>
      </c>
      <c r="G58" s="177">
        <f t="shared" si="9"/>
        <v>0.83600687638923865</v>
      </c>
      <c r="H58" s="178">
        <f t="shared" si="10"/>
        <v>0.11014537007753798</v>
      </c>
      <c r="I58" s="139">
        <v>1527</v>
      </c>
      <c r="J58" s="140">
        <v>202</v>
      </c>
      <c r="K58" s="141">
        <f t="shared" si="11"/>
        <v>655.94059405940595</v>
      </c>
    </row>
    <row r="59" spans="1:11" ht="14.5" x14ac:dyDescent="0.35">
      <c r="A59" s="89" t="s">
        <v>45</v>
      </c>
      <c r="B59" s="101">
        <f t="shared" si="6"/>
        <v>2.9195077984168041</v>
      </c>
      <c r="C59" s="102">
        <f t="shared" si="7"/>
        <v>0.89860304504787314</v>
      </c>
      <c r="D59" s="81">
        <f>I59-[1]Juni!I59</f>
        <v>745</v>
      </c>
      <c r="E59" s="82">
        <f>J59-[1]Juni!J59</f>
        <v>229</v>
      </c>
      <c r="F59" s="83">
        <f t="shared" si="8"/>
        <v>225.32751091703057</v>
      </c>
      <c r="G59" s="103">
        <f t="shared" si="9"/>
        <v>3.6615677729477589</v>
      </c>
      <c r="H59" s="104">
        <f t="shared" si="10"/>
        <v>1.4357067297730568</v>
      </c>
      <c r="I59" s="86">
        <v>6688</v>
      </c>
      <c r="J59" s="87">
        <v>2633</v>
      </c>
      <c r="K59" s="88">
        <f t="shared" si="11"/>
        <v>154.00683630839347</v>
      </c>
    </row>
    <row r="60" spans="1:11" ht="14.5" x14ac:dyDescent="0.35">
      <c r="A60" s="142" t="s">
        <v>46</v>
      </c>
      <c r="B60" s="175">
        <f t="shared" si="6"/>
        <v>0.39579904381221098</v>
      </c>
      <c r="C60" s="176">
        <f t="shared" si="7"/>
        <v>0.31784649191649661</v>
      </c>
      <c r="D60" s="135">
        <f>I60-[1]Juni!I60</f>
        <v>101</v>
      </c>
      <c r="E60" s="136">
        <f>J60-[1]Juni!J60</f>
        <v>81</v>
      </c>
      <c r="F60" s="137">
        <f t="shared" si="8"/>
        <v>24.691358024691354</v>
      </c>
      <c r="G60" s="177">
        <f t="shared" si="9"/>
        <v>0.33670218007818059</v>
      </c>
      <c r="H60" s="178">
        <f t="shared" si="10"/>
        <v>0.36860529788324592</v>
      </c>
      <c r="I60" s="139">
        <v>615</v>
      </c>
      <c r="J60" s="140">
        <v>676</v>
      </c>
      <c r="K60" s="141">
        <f t="shared" si="11"/>
        <v>-9.0236686390532554</v>
      </c>
    </row>
    <row r="61" spans="1:11" ht="14.5" x14ac:dyDescent="0.35">
      <c r="A61" s="89" t="s">
        <v>47</v>
      </c>
      <c r="B61" s="101">
        <f t="shared" si="6"/>
        <v>3.918802413982287E-2</v>
      </c>
      <c r="C61" s="102">
        <f t="shared" si="7"/>
        <v>0</v>
      </c>
      <c r="D61" s="81">
        <f>I61-[1]Juni!I61</f>
        <v>10</v>
      </c>
      <c r="E61" s="82">
        <f>J61-[1]Juni!J61</f>
        <v>0</v>
      </c>
      <c r="F61" s="83" t="str">
        <f>IF(E61&gt;0,100/E61*D61-100," ")</f>
        <v xml:space="preserve"> </v>
      </c>
      <c r="G61" s="103">
        <f t="shared" si="9"/>
        <v>8.2122482945897711E-3</v>
      </c>
      <c r="H61" s="104">
        <f t="shared" si="10"/>
        <v>1.308657862307382E-2</v>
      </c>
      <c r="I61" s="86">
        <v>15</v>
      </c>
      <c r="J61" s="87">
        <v>24</v>
      </c>
      <c r="K61" s="88">
        <f>IF(J61&gt;0,100/J61*I61-100," ")</f>
        <v>-37.499999999999993</v>
      </c>
    </row>
    <row r="62" spans="1:11" ht="14.5" x14ac:dyDescent="0.35">
      <c r="A62" s="164" t="s">
        <v>48</v>
      </c>
      <c r="B62" s="165">
        <f>D62/$D$53*100</f>
        <v>11.870052511952348</v>
      </c>
      <c r="C62" s="166">
        <f>E62/$E$53*100</f>
        <v>6.0116151310626273</v>
      </c>
      <c r="D62" s="167">
        <f>I62-[1]Juni!I62</f>
        <v>3029</v>
      </c>
      <c r="E62" s="168">
        <f>J62-[1]Juni!J62</f>
        <v>1532</v>
      </c>
      <c r="F62" s="169">
        <f>100/E62*D62-100</f>
        <v>97.715404699738912</v>
      </c>
      <c r="G62" s="170">
        <f>I62/$I$53*100</f>
        <v>10.801296440264107</v>
      </c>
      <c r="H62" s="171">
        <f>J62/$J$53*100</f>
        <v>6.2477507442991591</v>
      </c>
      <c r="I62" s="172">
        <v>19729</v>
      </c>
      <c r="J62" s="173">
        <v>11458</v>
      </c>
      <c r="K62" s="174">
        <f>100/J62*I62-100</f>
        <v>72.185372665386637</v>
      </c>
    </row>
    <row r="63" spans="1:11" ht="14.25" customHeight="1" x14ac:dyDescent="0.3">
      <c r="A63" s="73" t="s">
        <v>86</v>
      </c>
      <c r="B63" s="53"/>
      <c r="C63" s="53"/>
      <c r="D63" s="53"/>
      <c r="E63" s="53"/>
      <c r="F63" s="53"/>
      <c r="G63" s="53"/>
      <c r="H63" s="53"/>
      <c r="I63" s="44"/>
      <c r="J63" s="44"/>
      <c r="K63" s="45"/>
    </row>
  </sheetData>
  <mergeCells count="2">
    <mergeCell ref="B9:C9"/>
    <mergeCell ref="G9:H9"/>
  </mergeCells>
  <pageMargins left="0.59" right="0.12" top="0.43" bottom="0.43" header="0.43" footer="0.43"/>
  <pageSetup paperSize="9" scale="85" orientation="portrait" horizontalDpi="4294967292" verticalDpi="429496729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FBCEA-83CB-468C-89F9-BB5CA1FA2A3A}">
  <sheetPr>
    <pageSetUpPr fitToPage="1"/>
  </sheetPr>
  <dimension ref="A1:K95"/>
  <sheetViews>
    <sheetView zoomScaleNormal="100" workbookViewId="0">
      <selection activeCell="L15" sqref="L15"/>
    </sheetView>
  </sheetViews>
  <sheetFormatPr baseColWidth="10" defaultColWidth="11.453125" defaultRowHeight="13" x14ac:dyDescent="0.3"/>
  <cols>
    <col min="1" max="1" width="22.1796875" style="1" customWidth="1"/>
    <col min="2" max="2" width="8.1796875" style="1" customWidth="1"/>
    <col min="3" max="3" width="9.1796875" style="1" customWidth="1"/>
    <col min="4" max="5" width="10.1796875" style="1" customWidth="1"/>
    <col min="6" max="6" width="7.7265625" style="2" bestFit="1" customWidth="1"/>
    <col min="7" max="8" width="8.81640625" style="2" customWidth="1"/>
    <col min="9" max="10" width="10.1796875" style="1" customWidth="1"/>
    <col min="11" max="11" width="8.26953125" style="1" customWidth="1"/>
    <col min="12" max="16384" width="11.453125" style="1"/>
  </cols>
  <sheetData>
    <row r="1" spans="1:11" ht="33" customHeight="1" x14ac:dyDescent="0.35">
      <c r="A1" s="111"/>
      <c r="B1" s="111"/>
      <c r="C1" s="111"/>
      <c r="D1" s="112"/>
      <c r="E1" s="112"/>
      <c r="F1" s="113"/>
      <c r="G1" s="113"/>
      <c r="H1" s="113"/>
      <c r="I1" s="112"/>
      <c r="K1" s="114"/>
    </row>
    <row r="2" spans="1:11" ht="14.15" customHeight="1" x14ac:dyDescent="0.35">
      <c r="A2" s="111"/>
      <c r="B2" s="111"/>
      <c r="C2" s="111"/>
      <c r="D2" s="112"/>
      <c r="E2" s="112"/>
      <c r="F2" s="113"/>
      <c r="G2" s="113"/>
      <c r="H2" s="113"/>
      <c r="I2" s="112"/>
      <c r="J2" s="112"/>
      <c r="K2" s="115"/>
    </row>
    <row r="3" spans="1:11" ht="38.25" customHeight="1" x14ac:dyDescent="0.3">
      <c r="A3" s="112"/>
      <c r="B3" s="112"/>
      <c r="C3" s="112"/>
      <c r="D3" s="112"/>
      <c r="E3" s="112"/>
      <c r="F3" s="113"/>
      <c r="G3" s="113"/>
      <c r="H3" s="113"/>
      <c r="I3" s="112"/>
      <c r="J3" s="112"/>
      <c r="K3" s="116"/>
    </row>
    <row r="4" spans="1:11" ht="15" customHeight="1" x14ac:dyDescent="0.35">
      <c r="A4" s="117" t="s">
        <v>1</v>
      </c>
      <c r="B4" s="117"/>
      <c r="C4" s="117"/>
      <c r="D4" s="117"/>
      <c r="E4" s="117"/>
      <c r="F4" s="113"/>
      <c r="G4" s="113"/>
      <c r="H4" s="113"/>
      <c r="K4" s="118" t="s">
        <v>87</v>
      </c>
    </row>
    <row r="5" spans="1:11" ht="15" customHeight="1" x14ac:dyDescent="0.35">
      <c r="A5" s="117" t="s">
        <v>2</v>
      </c>
      <c r="B5" s="117"/>
      <c r="C5" s="117"/>
      <c r="D5" s="117"/>
      <c r="E5" s="117"/>
      <c r="F5" s="117"/>
      <c r="K5" s="118" t="s">
        <v>88</v>
      </c>
    </row>
    <row r="6" spans="1:11" ht="3" customHeight="1" x14ac:dyDescent="0.3">
      <c r="A6" s="112"/>
      <c r="B6" s="112"/>
      <c r="C6" s="112"/>
      <c r="D6" s="112"/>
      <c r="E6" s="112"/>
      <c r="F6" s="113"/>
      <c r="G6" s="113"/>
      <c r="H6" s="113"/>
      <c r="I6" s="112"/>
      <c r="J6" s="112"/>
      <c r="K6" s="116"/>
    </row>
    <row r="7" spans="1:11" ht="14.25" customHeight="1" x14ac:dyDescent="0.35">
      <c r="A7" s="119" t="s">
        <v>89</v>
      </c>
      <c r="B7" s="119"/>
      <c r="C7" s="119"/>
      <c r="D7" s="112"/>
      <c r="E7" s="112"/>
      <c r="F7" s="120"/>
      <c r="G7" s="120"/>
      <c r="H7" s="120"/>
      <c r="I7" s="121"/>
      <c r="J7" s="122"/>
      <c r="K7" s="123"/>
    </row>
    <row r="8" spans="1:11" ht="7.5" customHeight="1" x14ac:dyDescent="0.35">
      <c r="A8" s="119"/>
      <c r="B8" s="119"/>
      <c r="C8" s="119"/>
      <c r="D8" s="112"/>
      <c r="E8" s="112"/>
      <c r="F8" s="120"/>
      <c r="G8" s="120"/>
      <c r="H8" s="120"/>
      <c r="I8" s="121"/>
      <c r="J8" s="122"/>
      <c r="K8" s="123"/>
    </row>
    <row r="9" spans="1:11" ht="14.25" customHeight="1" x14ac:dyDescent="0.35">
      <c r="A9" s="119"/>
      <c r="B9" s="207" t="s">
        <v>39</v>
      </c>
      <c r="C9" s="207"/>
      <c r="D9" s="112"/>
      <c r="E9" s="112"/>
      <c r="F9" s="120"/>
      <c r="G9" s="207" t="s">
        <v>39</v>
      </c>
      <c r="H9" s="207"/>
      <c r="I9" s="121"/>
      <c r="J9" s="122"/>
      <c r="K9" s="123"/>
    </row>
    <row r="10" spans="1:11" s="6" customFormat="1" ht="15" customHeight="1" x14ac:dyDescent="0.35">
      <c r="A10" s="164" t="s">
        <v>3</v>
      </c>
      <c r="B10" s="125">
        <f>[2]Juli!B10+31</f>
        <v>42221</v>
      </c>
      <c r="C10" s="127">
        <f>[2]Juli!C10+31</f>
        <v>41856</v>
      </c>
      <c r="D10" s="125">
        <f>[2]Juli!D10+31</f>
        <v>42221</v>
      </c>
      <c r="E10" s="127">
        <f>[2]Juli!E10+31</f>
        <v>41856</v>
      </c>
      <c r="F10" s="128" t="s">
        <v>4</v>
      </c>
      <c r="G10" s="179" t="s">
        <v>55</v>
      </c>
      <c r="H10" s="126" t="s">
        <v>60</v>
      </c>
      <c r="I10" s="130" t="s">
        <v>55</v>
      </c>
      <c r="J10" s="127" t="s">
        <v>60</v>
      </c>
      <c r="K10" s="131" t="s">
        <v>4</v>
      </c>
    </row>
    <row r="11" spans="1:11" ht="14.5" x14ac:dyDescent="0.35">
      <c r="A11" s="79" t="s">
        <v>5</v>
      </c>
      <c r="B11" s="110">
        <f t="shared" ref="B11:B46" si="0">D11/$D$53*100</f>
        <v>0.86433091526470129</v>
      </c>
      <c r="C11" s="85">
        <f t="shared" ref="C11:C46" si="1">E11/$E$53*100</f>
        <v>1.4708620368646435</v>
      </c>
      <c r="D11" s="81">
        <f>I11-[2]Juli!I11</f>
        <v>168</v>
      </c>
      <c r="E11" s="82">
        <f>J11-[2]Juli!J11</f>
        <v>316</v>
      </c>
      <c r="F11" s="83">
        <f t="shared" ref="F11:F50" si="2">IF(E11&gt;0,(D11*100/E11)-100," ")</f>
        <v>-46.835443037974684</v>
      </c>
      <c r="G11" s="84">
        <f t="shared" ref="G11:G46" si="3">I11/$I$53*100</f>
        <v>0.99509626851269972</v>
      </c>
      <c r="H11" s="85">
        <f t="shared" ref="H11:H46" si="4">J11/$J$53*100</f>
        <v>1.2998042728075869</v>
      </c>
      <c r="I11" s="86">
        <v>2011</v>
      </c>
      <c r="J11" s="87">
        <v>2663</v>
      </c>
      <c r="K11" s="88">
        <f t="shared" ref="K11:K50" si="5">IF(J11&gt;0,(I11*100/J11)-100," ")</f>
        <v>-24.483665039429212</v>
      </c>
    </row>
    <row r="12" spans="1:11" ht="14.5" x14ac:dyDescent="0.35">
      <c r="A12" s="132" t="s">
        <v>51</v>
      </c>
      <c r="B12" s="133">
        <f t="shared" si="0"/>
        <v>5.1448268765756033E-2</v>
      </c>
      <c r="C12" s="134">
        <f t="shared" si="1"/>
        <v>7.4474027183019917E-2</v>
      </c>
      <c r="D12" s="135">
        <f>I12-[2]Juli!I12</f>
        <v>10</v>
      </c>
      <c r="E12" s="136">
        <f>J12-[2]Juli!J12</f>
        <v>16</v>
      </c>
      <c r="F12" s="137">
        <f t="shared" si="2"/>
        <v>-37.5</v>
      </c>
      <c r="G12" s="138">
        <f t="shared" si="3"/>
        <v>7.9667080671578655E-2</v>
      </c>
      <c r="H12" s="134">
        <f t="shared" si="4"/>
        <v>5.0274066879151882E-2</v>
      </c>
      <c r="I12" s="139">
        <v>161</v>
      </c>
      <c r="J12" s="140">
        <v>103</v>
      </c>
      <c r="K12" s="141">
        <f t="shared" si="5"/>
        <v>56.3106796116505</v>
      </c>
    </row>
    <row r="13" spans="1:11" ht="14.5" x14ac:dyDescent="0.35">
      <c r="A13" s="86" t="s">
        <v>6</v>
      </c>
      <c r="B13" s="90">
        <f t="shared" si="0"/>
        <v>7.2027576272058441E-2</v>
      </c>
      <c r="C13" s="85">
        <f t="shared" si="1"/>
        <v>6.9819400484081168E-2</v>
      </c>
      <c r="D13" s="81">
        <f>I13-[2]Juli!I13</f>
        <v>14</v>
      </c>
      <c r="E13" s="82">
        <f>J13-[2]Juli!J13</f>
        <v>15</v>
      </c>
      <c r="F13" s="83">
        <f t="shared" si="2"/>
        <v>-6.6666666666666714</v>
      </c>
      <c r="G13" s="84">
        <f t="shared" si="3"/>
        <v>7.0265375499156318E-2</v>
      </c>
      <c r="H13" s="85">
        <f t="shared" si="4"/>
        <v>6.1012217086349366E-2</v>
      </c>
      <c r="I13" s="86">
        <v>142</v>
      </c>
      <c r="J13" s="87">
        <v>125</v>
      </c>
      <c r="K13" s="88">
        <f t="shared" si="5"/>
        <v>13.599999999999994</v>
      </c>
    </row>
    <row r="14" spans="1:11" ht="14.5" x14ac:dyDescent="0.35">
      <c r="A14" s="142" t="s">
        <v>7</v>
      </c>
      <c r="B14" s="133">
        <f t="shared" si="0"/>
        <v>5.2683027216134182</v>
      </c>
      <c r="C14" s="134">
        <f t="shared" si="1"/>
        <v>7.4846397318935027</v>
      </c>
      <c r="D14" s="135">
        <f>I14-[2]Juli!I14</f>
        <v>1024</v>
      </c>
      <c r="E14" s="136">
        <f>J14-[2]Juli!J14</f>
        <v>1608</v>
      </c>
      <c r="F14" s="137">
        <f t="shared" si="2"/>
        <v>-36.318407960199004</v>
      </c>
      <c r="G14" s="138">
        <f t="shared" si="3"/>
        <v>5.8849726113483536</v>
      </c>
      <c r="H14" s="134">
        <f t="shared" si="4"/>
        <v>6.1075669792119172</v>
      </c>
      <c r="I14" s="139">
        <v>11893</v>
      </c>
      <c r="J14" s="140">
        <v>12513</v>
      </c>
      <c r="K14" s="141">
        <f t="shared" si="5"/>
        <v>-4.9548469591624666</v>
      </c>
    </row>
    <row r="15" spans="1:11" ht="14.5" x14ac:dyDescent="0.35">
      <c r="A15" s="89" t="s">
        <v>8</v>
      </c>
      <c r="B15" s="90">
        <f t="shared" si="0"/>
        <v>7.8149920255183414</v>
      </c>
      <c r="C15" s="85">
        <f t="shared" si="1"/>
        <v>8.1037050828523558</v>
      </c>
      <c r="D15" s="81">
        <f>I15-[2]Juli!I15</f>
        <v>1519</v>
      </c>
      <c r="E15" s="82">
        <f>J15-[2]Juli!J15</f>
        <v>1741</v>
      </c>
      <c r="F15" s="83">
        <f t="shared" si="2"/>
        <v>-12.751292360712227</v>
      </c>
      <c r="G15" s="84">
        <f t="shared" si="3"/>
        <v>7.7826325764135964</v>
      </c>
      <c r="H15" s="85">
        <f t="shared" si="4"/>
        <v>7.9418382736959252</v>
      </c>
      <c r="I15" s="86">
        <v>15728</v>
      </c>
      <c r="J15" s="87">
        <v>16271</v>
      </c>
      <c r="K15" s="88">
        <f t="shared" si="5"/>
        <v>-3.3372257390449249</v>
      </c>
    </row>
    <row r="16" spans="1:11" ht="14.5" x14ac:dyDescent="0.35">
      <c r="A16" s="142" t="s">
        <v>9</v>
      </c>
      <c r="B16" s="133">
        <f t="shared" si="0"/>
        <v>2.0579307506302415E-2</v>
      </c>
      <c r="C16" s="134">
        <f t="shared" si="1"/>
        <v>4.6546266989387448E-3</v>
      </c>
      <c r="D16" s="135">
        <f>I16-[2]Juli!I16</f>
        <v>4</v>
      </c>
      <c r="E16" s="136">
        <f>J16-[2]Juli!J16</f>
        <v>1</v>
      </c>
      <c r="F16" s="137">
        <f t="shared" si="2"/>
        <v>300</v>
      </c>
      <c r="G16" s="138">
        <f t="shared" si="3"/>
        <v>1.8803410344844649E-2</v>
      </c>
      <c r="H16" s="134">
        <f t="shared" si="4"/>
        <v>2.3916789097848952E-2</v>
      </c>
      <c r="I16" s="139">
        <v>38</v>
      </c>
      <c r="J16" s="140">
        <v>49</v>
      </c>
      <c r="K16" s="141">
        <f t="shared" si="5"/>
        <v>-22.448979591836732</v>
      </c>
    </row>
    <row r="17" spans="1:11" ht="14.5" x14ac:dyDescent="0.35">
      <c r="A17" s="79" t="s">
        <v>10</v>
      </c>
      <c r="B17" s="90">
        <f t="shared" si="0"/>
        <v>2.0579307506302413</v>
      </c>
      <c r="C17" s="85">
        <f t="shared" si="1"/>
        <v>1.9782163470489667</v>
      </c>
      <c r="D17" s="81">
        <f>I17-[2]Juli!I17</f>
        <v>400</v>
      </c>
      <c r="E17" s="82">
        <f>J17-[2]Juli!J17</f>
        <v>425</v>
      </c>
      <c r="F17" s="83">
        <f t="shared" si="2"/>
        <v>-5.8823529411764639</v>
      </c>
      <c r="G17" s="84">
        <f t="shared" si="3"/>
        <v>2.0797561494574226</v>
      </c>
      <c r="H17" s="85">
        <f t="shared" si="4"/>
        <v>2.344821527062579</v>
      </c>
      <c r="I17" s="86">
        <v>4203</v>
      </c>
      <c r="J17" s="87">
        <v>4804</v>
      </c>
      <c r="K17" s="88">
        <f t="shared" si="5"/>
        <v>-12.510407993338887</v>
      </c>
    </row>
    <row r="18" spans="1:11" ht="14.5" x14ac:dyDescent="0.35">
      <c r="A18" s="139" t="s">
        <v>11</v>
      </c>
      <c r="B18" s="133">
        <f t="shared" si="0"/>
        <v>2.5312548232751966</v>
      </c>
      <c r="C18" s="134">
        <f t="shared" si="1"/>
        <v>3.0534351145038165</v>
      </c>
      <c r="D18" s="135">
        <f>I18-[2]Juli!I18</f>
        <v>492</v>
      </c>
      <c r="E18" s="136">
        <f>J18-[2]Juli!J18</f>
        <v>656</v>
      </c>
      <c r="F18" s="137">
        <f t="shared" si="2"/>
        <v>-25</v>
      </c>
      <c r="G18" s="138">
        <f t="shared" si="3"/>
        <v>2.6497963788590289</v>
      </c>
      <c r="H18" s="134">
        <f t="shared" si="4"/>
        <v>3.0179083059591849</v>
      </c>
      <c r="I18" s="139">
        <v>5355</v>
      </c>
      <c r="J18" s="140">
        <v>6183</v>
      </c>
      <c r="K18" s="141">
        <f t="shared" si="5"/>
        <v>-13.391557496360988</v>
      </c>
    </row>
    <row r="19" spans="1:11" ht="14.5" x14ac:dyDescent="0.35">
      <c r="A19" s="79" t="s">
        <v>68</v>
      </c>
      <c r="B19" s="90">
        <f t="shared" si="0"/>
        <v>0.23151720944590218</v>
      </c>
      <c r="C19" s="85">
        <f t="shared" si="1"/>
        <v>0.14894805436603983</v>
      </c>
      <c r="D19" s="81">
        <f>I19-[2]Juli!I19</f>
        <v>45</v>
      </c>
      <c r="E19" s="82">
        <f>J19-[2]Juli!J19</f>
        <v>32</v>
      </c>
      <c r="F19" s="83">
        <f t="shared" si="2"/>
        <v>40.625</v>
      </c>
      <c r="G19" s="84">
        <f t="shared" si="3"/>
        <v>0.21722887214175793</v>
      </c>
      <c r="H19" s="85">
        <f t="shared" si="4"/>
        <v>0.26796565744324641</v>
      </c>
      <c r="I19" s="86">
        <v>439</v>
      </c>
      <c r="J19" s="87">
        <v>549</v>
      </c>
      <c r="K19" s="88">
        <f t="shared" si="5"/>
        <v>-20.036429872495447</v>
      </c>
    </row>
    <row r="20" spans="1:11" ht="14.5" x14ac:dyDescent="0.35">
      <c r="A20" s="132" t="s">
        <v>12</v>
      </c>
      <c r="B20" s="133">
        <f t="shared" si="0"/>
        <v>3.0200133765498789</v>
      </c>
      <c r="C20" s="134">
        <f t="shared" si="1"/>
        <v>3.5468255445913242</v>
      </c>
      <c r="D20" s="135">
        <f>I20-[2]Juli!I20</f>
        <v>587</v>
      </c>
      <c r="E20" s="136">
        <f>J20-[2]Juli!J20</f>
        <v>762</v>
      </c>
      <c r="F20" s="137">
        <f t="shared" si="2"/>
        <v>-22.965879265091857</v>
      </c>
      <c r="G20" s="138">
        <f t="shared" si="3"/>
        <v>2.8304080834871419</v>
      </c>
      <c r="H20" s="134">
        <f t="shared" si="4"/>
        <v>3.1755638749103121</v>
      </c>
      <c r="I20" s="139">
        <v>5720</v>
      </c>
      <c r="J20" s="140">
        <v>6506</v>
      </c>
      <c r="K20" s="141">
        <f t="shared" si="5"/>
        <v>-12.081155856132796</v>
      </c>
    </row>
    <row r="21" spans="1:11" ht="14.5" x14ac:dyDescent="0.35">
      <c r="A21" s="109" t="s">
        <v>13</v>
      </c>
      <c r="B21" s="90">
        <f t="shared" si="0"/>
        <v>5.3660544322683545</v>
      </c>
      <c r="C21" s="85">
        <f t="shared" si="1"/>
        <v>5.1387078756283744</v>
      </c>
      <c r="D21" s="81">
        <f>I21-[2]Juli!I21</f>
        <v>1043</v>
      </c>
      <c r="E21" s="82">
        <f>J21-[2]Juli!J21</f>
        <v>1104</v>
      </c>
      <c r="F21" s="83">
        <f t="shared" si="2"/>
        <v>-5.5253623188405783</v>
      </c>
      <c r="G21" s="84">
        <f t="shared" si="3"/>
        <v>4.6033717483707832</v>
      </c>
      <c r="H21" s="85">
        <f t="shared" si="4"/>
        <v>5.0005613123971937</v>
      </c>
      <c r="I21" s="86">
        <v>9303</v>
      </c>
      <c r="J21" s="87">
        <v>10245</v>
      </c>
      <c r="K21" s="88">
        <f t="shared" si="5"/>
        <v>-9.1947291361639856</v>
      </c>
    </row>
    <row r="22" spans="1:11" ht="14.5" x14ac:dyDescent="0.35">
      <c r="A22" s="132" t="s">
        <v>14</v>
      </c>
      <c r="B22" s="133">
        <f t="shared" si="0"/>
        <v>1.2604825847610228</v>
      </c>
      <c r="C22" s="134">
        <f t="shared" si="1"/>
        <v>1.1496927946378699</v>
      </c>
      <c r="D22" s="135">
        <f>I22-[2]Juli!I22</f>
        <v>245</v>
      </c>
      <c r="E22" s="136">
        <f>J22-[2]Juli!J22</f>
        <v>247</v>
      </c>
      <c r="F22" s="137">
        <f t="shared" si="2"/>
        <v>-0.80971659919028127</v>
      </c>
      <c r="G22" s="138">
        <f t="shared" si="3"/>
        <v>1.1395856322151903</v>
      </c>
      <c r="H22" s="134">
        <f t="shared" si="4"/>
        <v>1.2221967326737506</v>
      </c>
      <c r="I22" s="139">
        <v>2303</v>
      </c>
      <c r="J22" s="140">
        <v>2504</v>
      </c>
      <c r="K22" s="141">
        <f t="shared" si="5"/>
        <v>-8.0271565495207682</v>
      </c>
    </row>
    <row r="23" spans="1:11" ht="14.5" x14ac:dyDescent="0.35">
      <c r="A23" s="86" t="s">
        <v>15</v>
      </c>
      <c r="B23" s="90">
        <f t="shared" si="0"/>
        <v>2.9222616658949425</v>
      </c>
      <c r="C23" s="85">
        <f t="shared" si="1"/>
        <v>2.611245578104636</v>
      </c>
      <c r="D23" s="81">
        <f>I23-[2]Juli!I23</f>
        <v>568</v>
      </c>
      <c r="E23" s="82">
        <f>J23-[2]Juli!J23</f>
        <v>561</v>
      </c>
      <c r="F23" s="83">
        <f t="shared" si="2"/>
        <v>1.2477718360071322</v>
      </c>
      <c r="G23" s="84">
        <f t="shared" si="3"/>
        <v>2.6977945578971849</v>
      </c>
      <c r="H23" s="85">
        <f t="shared" si="4"/>
        <v>2.6122990867691347</v>
      </c>
      <c r="I23" s="86">
        <v>5452</v>
      </c>
      <c r="J23" s="87">
        <v>5352</v>
      </c>
      <c r="K23" s="88">
        <f t="shared" si="5"/>
        <v>1.868460388639761</v>
      </c>
    </row>
    <row r="24" spans="1:11" ht="14.5" x14ac:dyDescent="0.35">
      <c r="A24" s="132" t="s">
        <v>37</v>
      </c>
      <c r="B24" s="133">
        <f t="shared" si="0"/>
        <v>4.1158615012604829E-2</v>
      </c>
      <c r="C24" s="134">
        <f t="shared" si="1"/>
        <v>5.5855520387264941E-2</v>
      </c>
      <c r="D24" s="135">
        <f>I24-[2]Juli!I24</f>
        <v>8</v>
      </c>
      <c r="E24" s="136">
        <f>J24-[2]Juli!J24</f>
        <v>12</v>
      </c>
      <c r="F24" s="137">
        <f t="shared" si="2"/>
        <v>-33.333333333333329</v>
      </c>
      <c r="G24" s="138">
        <f t="shared" si="3"/>
        <v>4.2555086569911575E-2</v>
      </c>
      <c r="H24" s="134">
        <f t="shared" si="4"/>
        <v>3.8559721198572802E-2</v>
      </c>
      <c r="I24" s="139">
        <v>86</v>
      </c>
      <c r="J24" s="140">
        <v>79</v>
      </c>
      <c r="K24" s="141">
        <f t="shared" si="5"/>
        <v>8.8607594936708836</v>
      </c>
    </row>
    <row r="25" spans="1:11" ht="14.5" x14ac:dyDescent="0.35">
      <c r="A25" s="86" t="s">
        <v>40</v>
      </c>
      <c r="B25" s="90">
        <f t="shared" si="0"/>
        <v>0.6791171477079796</v>
      </c>
      <c r="C25" s="85">
        <f t="shared" si="1"/>
        <v>0.25600446844163099</v>
      </c>
      <c r="D25" s="81">
        <f>I25-[2]Juli!I25</f>
        <v>132</v>
      </c>
      <c r="E25" s="82">
        <f>J25-[2]Juli!J25</f>
        <v>55</v>
      </c>
      <c r="F25" s="83">
        <f t="shared" si="2"/>
        <v>140</v>
      </c>
      <c r="G25" s="84">
        <f t="shared" si="3"/>
        <v>0.80458803212414209</v>
      </c>
      <c r="H25" s="85">
        <f t="shared" si="4"/>
        <v>0.55936000624765103</v>
      </c>
      <c r="I25" s="86">
        <v>1626</v>
      </c>
      <c r="J25" s="87">
        <v>1146</v>
      </c>
      <c r="K25" s="88">
        <f t="shared" si="5"/>
        <v>41.884816753926714</v>
      </c>
    </row>
    <row r="26" spans="1:11" ht="14.5" x14ac:dyDescent="0.35">
      <c r="A26" s="139" t="s">
        <v>16</v>
      </c>
      <c r="B26" s="133">
        <f t="shared" si="0"/>
        <v>1.8109790605546123</v>
      </c>
      <c r="C26" s="134">
        <f t="shared" si="1"/>
        <v>1.7082479985105192</v>
      </c>
      <c r="D26" s="135">
        <f>I26-[2]Juli!I26</f>
        <v>352</v>
      </c>
      <c r="E26" s="136">
        <f>J26-[2]Juli!J26</f>
        <v>367</v>
      </c>
      <c r="F26" s="137">
        <f t="shared" si="2"/>
        <v>-4.0871934604904681</v>
      </c>
      <c r="G26" s="138">
        <f t="shared" si="3"/>
        <v>1.7269447921975742</v>
      </c>
      <c r="H26" s="134">
        <f t="shared" si="4"/>
        <v>1.5218887430018988</v>
      </c>
      <c r="I26" s="139">
        <v>3490</v>
      </c>
      <c r="J26" s="140">
        <v>3118</v>
      </c>
      <c r="K26" s="141">
        <f t="shared" si="5"/>
        <v>11.930724823604876</v>
      </c>
    </row>
    <row r="27" spans="1:11" ht="14.5" x14ac:dyDescent="0.35">
      <c r="A27" s="86" t="s">
        <v>17</v>
      </c>
      <c r="B27" s="90">
        <f t="shared" si="0"/>
        <v>1.5074342748366518</v>
      </c>
      <c r="C27" s="85">
        <f t="shared" si="1"/>
        <v>1.5686091975423571</v>
      </c>
      <c r="D27" s="81">
        <f>I27-[2]Juli!I27</f>
        <v>293</v>
      </c>
      <c r="E27" s="82">
        <f>J27-[2]Juli!J27</f>
        <v>337</v>
      </c>
      <c r="F27" s="83">
        <f t="shared" si="2"/>
        <v>-13.056379821958458</v>
      </c>
      <c r="G27" s="84">
        <f t="shared" si="3"/>
        <v>1.3924420186945485</v>
      </c>
      <c r="H27" s="85">
        <f t="shared" si="4"/>
        <v>1.6097463356062418</v>
      </c>
      <c r="I27" s="86">
        <v>2814</v>
      </c>
      <c r="J27" s="87">
        <v>3298</v>
      </c>
      <c r="K27" s="88">
        <f t="shared" si="5"/>
        <v>-14.6755609460279</v>
      </c>
    </row>
    <row r="28" spans="1:11" ht="14.5" x14ac:dyDescent="0.35">
      <c r="A28" s="139" t="s">
        <v>66</v>
      </c>
      <c r="B28" s="133">
        <f t="shared" si="0"/>
        <v>1.1472963934763596</v>
      </c>
      <c r="C28" s="134">
        <f t="shared" si="1"/>
        <v>0.80525041891640281</v>
      </c>
      <c r="D28" s="135">
        <f>I28-[2]Juli!I28</f>
        <v>223</v>
      </c>
      <c r="E28" s="136">
        <f>J28-[2]Juli!J28</f>
        <v>173</v>
      </c>
      <c r="F28" s="137">
        <f t="shared" si="2"/>
        <v>28.901734104046255</v>
      </c>
      <c r="G28" s="138">
        <f t="shared" si="3"/>
        <v>1.2949611808541697</v>
      </c>
      <c r="H28" s="134">
        <f t="shared" si="4"/>
        <v>1.1372677264895523</v>
      </c>
      <c r="I28" s="139">
        <v>2617</v>
      </c>
      <c r="J28" s="140">
        <v>2330</v>
      </c>
      <c r="K28" s="141">
        <f t="shared" si="5"/>
        <v>12.317596566523605</v>
      </c>
    </row>
    <row r="29" spans="1:11" ht="14.5" x14ac:dyDescent="0.35">
      <c r="A29" s="79" t="s">
        <v>18</v>
      </c>
      <c r="B29" s="90">
        <f t="shared" si="0"/>
        <v>0.34984822760714102</v>
      </c>
      <c r="C29" s="85">
        <f t="shared" si="1"/>
        <v>0.2885868553342022</v>
      </c>
      <c r="D29" s="81">
        <f>I29-[2]Juli!I29</f>
        <v>68</v>
      </c>
      <c r="E29" s="82">
        <f>J29-[2]Juli!J29</f>
        <v>62</v>
      </c>
      <c r="F29" s="83">
        <f t="shared" si="2"/>
        <v>9.6774193548387046</v>
      </c>
      <c r="G29" s="84">
        <f t="shared" si="3"/>
        <v>0.26621670435595846</v>
      </c>
      <c r="H29" s="85">
        <f t="shared" si="4"/>
        <v>0.18791762862595604</v>
      </c>
      <c r="I29" s="86">
        <v>538</v>
      </c>
      <c r="J29" s="87">
        <v>385</v>
      </c>
      <c r="K29" s="88">
        <f t="shared" si="5"/>
        <v>39.740259740259745</v>
      </c>
    </row>
    <row r="30" spans="1:11" ht="14.5" x14ac:dyDescent="0.35">
      <c r="A30" s="132" t="s">
        <v>19</v>
      </c>
      <c r="B30" s="133">
        <f t="shared" si="0"/>
        <v>0.13376549879096569</v>
      </c>
      <c r="C30" s="134">
        <f t="shared" si="1"/>
        <v>0.10705641407559115</v>
      </c>
      <c r="D30" s="135">
        <f>I30-[2]Juli!I30</f>
        <v>26</v>
      </c>
      <c r="E30" s="136">
        <f>J30-[2]Juli!J30</f>
        <v>23</v>
      </c>
      <c r="F30" s="137">
        <f t="shared" si="2"/>
        <v>13.043478260869563</v>
      </c>
      <c r="G30" s="138">
        <f t="shared" si="3"/>
        <v>0.13211869900193476</v>
      </c>
      <c r="H30" s="134">
        <f t="shared" si="4"/>
        <v>0.1962152901496996</v>
      </c>
      <c r="I30" s="139">
        <v>267</v>
      </c>
      <c r="J30" s="140">
        <v>402</v>
      </c>
      <c r="K30" s="141">
        <f t="shared" si="5"/>
        <v>-33.582089552238813</v>
      </c>
    </row>
    <row r="31" spans="1:11" ht="14.5" x14ac:dyDescent="0.35">
      <c r="A31" s="79" t="s">
        <v>20</v>
      </c>
      <c r="B31" s="90">
        <f t="shared" si="0"/>
        <v>2.1093790193959974</v>
      </c>
      <c r="C31" s="85">
        <f t="shared" si="1"/>
        <v>2.1132005213181904</v>
      </c>
      <c r="D31" s="81">
        <f>I31-[2]Juli!I31</f>
        <v>410</v>
      </c>
      <c r="E31" s="82">
        <f>J31-[2]Juli!J31</f>
        <v>454</v>
      </c>
      <c r="F31" s="83">
        <f t="shared" si="2"/>
        <v>-9.6916299559471355</v>
      </c>
      <c r="G31" s="84">
        <f t="shared" si="3"/>
        <v>1.9837597913811105</v>
      </c>
      <c r="H31" s="85">
        <f t="shared" si="4"/>
        <v>2.0578200578883914</v>
      </c>
      <c r="I31" s="86">
        <v>4009</v>
      </c>
      <c r="J31" s="87">
        <v>4216</v>
      </c>
      <c r="K31" s="88">
        <f t="shared" si="5"/>
        <v>-4.9098671726755185</v>
      </c>
    </row>
    <row r="32" spans="1:11" ht="14.5" x14ac:dyDescent="0.35">
      <c r="A32" s="142" t="s">
        <v>21</v>
      </c>
      <c r="B32" s="133">
        <f t="shared" si="0"/>
        <v>9.955240006173792</v>
      </c>
      <c r="C32" s="134">
        <f t="shared" si="1"/>
        <v>8.6110593930366779</v>
      </c>
      <c r="D32" s="135">
        <f>I32-[2]Juli!I32</f>
        <v>1935</v>
      </c>
      <c r="E32" s="136">
        <f>J32-[2]Juli!J32</f>
        <v>1850</v>
      </c>
      <c r="F32" s="137">
        <f t="shared" si="2"/>
        <v>4.5945945945945965</v>
      </c>
      <c r="G32" s="138">
        <f t="shared" si="3"/>
        <v>8.3101177192452891</v>
      </c>
      <c r="H32" s="134">
        <f t="shared" si="4"/>
        <v>7.9652669650570829</v>
      </c>
      <c r="I32" s="139">
        <v>16794</v>
      </c>
      <c r="J32" s="140">
        <v>16319</v>
      </c>
      <c r="K32" s="141">
        <f t="shared" si="5"/>
        <v>2.9107175684784607</v>
      </c>
    </row>
    <row r="33" spans="1:11" ht="14.5" x14ac:dyDescent="0.35">
      <c r="A33" s="89" t="s">
        <v>67</v>
      </c>
      <c r="B33" s="90">
        <f t="shared" si="0"/>
        <v>1.5794618511087104</v>
      </c>
      <c r="C33" s="85">
        <f t="shared" si="1"/>
        <v>1.9921802271457831</v>
      </c>
      <c r="D33" s="81">
        <f>I33-[2]Juli!I33</f>
        <v>307</v>
      </c>
      <c r="E33" s="82">
        <f>J33-[2]Juli!J33</f>
        <v>428</v>
      </c>
      <c r="F33" s="83">
        <f t="shared" si="2"/>
        <v>-28.271028037383175</v>
      </c>
      <c r="G33" s="84">
        <f t="shared" si="3"/>
        <v>1.5794864689669503</v>
      </c>
      <c r="H33" s="85">
        <f t="shared" si="4"/>
        <v>1.9543433377099431</v>
      </c>
      <c r="I33" s="86">
        <v>3192</v>
      </c>
      <c r="J33" s="87">
        <v>4004</v>
      </c>
      <c r="K33" s="88">
        <f t="shared" si="5"/>
        <v>-20.27972027972028</v>
      </c>
    </row>
    <row r="34" spans="1:11" ht="14.5" x14ac:dyDescent="0.35">
      <c r="A34" s="132" t="s">
        <v>22</v>
      </c>
      <c r="B34" s="133">
        <f t="shared" si="0"/>
        <v>1.1164274322169059</v>
      </c>
      <c r="C34" s="134">
        <f t="shared" si="1"/>
        <v>1.4568981567678272</v>
      </c>
      <c r="D34" s="135">
        <f>I34-[2]Juli!I34</f>
        <v>217</v>
      </c>
      <c r="E34" s="136">
        <f>J34-[2]Juli!J34</f>
        <v>313</v>
      </c>
      <c r="F34" s="137">
        <f t="shared" si="2"/>
        <v>-30.670926517571885</v>
      </c>
      <c r="G34" s="138">
        <f t="shared" si="3"/>
        <v>1.3721541285856371</v>
      </c>
      <c r="H34" s="134">
        <f t="shared" si="4"/>
        <v>1.4120667522464698</v>
      </c>
      <c r="I34" s="139">
        <v>2773</v>
      </c>
      <c r="J34" s="140">
        <v>2893</v>
      </c>
      <c r="K34" s="141">
        <f t="shared" si="5"/>
        <v>-4.1479433114414093</v>
      </c>
    </row>
    <row r="35" spans="1:11" ht="14.5" x14ac:dyDescent="0.35">
      <c r="A35" s="79" t="s">
        <v>23</v>
      </c>
      <c r="B35" s="90">
        <f t="shared" si="0"/>
        <v>1.3942480835519884</v>
      </c>
      <c r="C35" s="85">
        <f t="shared" si="1"/>
        <v>1.5546453174455408</v>
      </c>
      <c r="D35" s="81">
        <f>I35-[2]Juli!I35</f>
        <v>271</v>
      </c>
      <c r="E35" s="82">
        <f>J35-[2]Juli!J35</f>
        <v>334</v>
      </c>
      <c r="F35" s="83">
        <f t="shared" si="2"/>
        <v>-18.862275449101801</v>
      </c>
      <c r="G35" s="84">
        <f t="shared" si="3"/>
        <v>1.6274846480051068</v>
      </c>
      <c r="H35" s="85">
        <f t="shared" si="4"/>
        <v>1.609258237869551</v>
      </c>
      <c r="I35" s="86">
        <v>3289</v>
      </c>
      <c r="J35" s="87">
        <v>3297</v>
      </c>
      <c r="K35" s="88">
        <f t="shared" si="5"/>
        <v>-0.2426448286320948</v>
      </c>
    </row>
    <row r="36" spans="1:11" ht="14.5" x14ac:dyDescent="0.35">
      <c r="A36" s="132" t="s">
        <v>24</v>
      </c>
      <c r="B36" s="133">
        <f t="shared" si="0"/>
        <v>3.5499305448371663</v>
      </c>
      <c r="C36" s="134">
        <f t="shared" si="1"/>
        <v>3.2396201824613668</v>
      </c>
      <c r="D36" s="135">
        <f>I36-[2]Juli!I36</f>
        <v>690</v>
      </c>
      <c r="E36" s="136">
        <f>J36-[2]Juli!J36</f>
        <v>696</v>
      </c>
      <c r="F36" s="137">
        <f t="shared" si="2"/>
        <v>-0.86206896551723844</v>
      </c>
      <c r="G36" s="138">
        <f t="shared" si="3"/>
        <v>3.5206911737781494</v>
      </c>
      <c r="H36" s="134">
        <f t="shared" si="4"/>
        <v>4.0385206733796375</v>
      </c>
      <c r="I36" s="139">
        <v>7115</v>
      </c>
      <c r="J36" s="140">
        <v>8274</v>
      </c>
      <c r="K36" s="141">
        <f t="shared" si="5"/>
        <v>-14.007735073724916</v>
      </c>
    </row>
    <row r="37" spans="1:11" ht="14.5" x14ac:dyDescent="0.35">
      <c r="A37" s="79" t="s">
        <v>25</v>
      </c>
      <c r="B37" s="90">
        <f t="shared" si="0"/>
        <v>2.6907444564490404</v>
      </c>
      <c r="C37" s="85">
        <f t="shared" si="1"/>
        <v>3.323403463042264</v>
      </c>
      <c r="D37" s="81">
        <f>I37-[2]Juli!I37</f>
        <v>523</v>
      </c>
      <c r="E37" s="82">
        <f>J37-[2]Juli!J37</f>
        <v>714</v>
      </c>
      <c r="F37" s="83">
        <f t="shared" si="2"/>
        <v>-26.750700280112042</v>
      </c>
      <c r="G37" s="84">
        <f t="shared" si="3"/>
        <v>3.0491214353929665</v>
      </c>
      <c r="H37" s="85">
        <f t="shared" si="4"/>
        <v>3.2775763018786881</v>
      </c>
      <c r="I37" s="86">
        <v>6162</v>
      </c>
      <c r="J37" s="87">
        <v>6715</v>
      </c>
      <c r="K37" s="88">
        <f t="shared" si="5"/>
        <v>-8.235294117647058</v>
      </c>
    </row>
    <row r="38" spans="1:11" ht="14.5" x14ac:dyDescent="0.35">
      <c r="A38" s="142" t="s">
        <v>26</v>
      </c>
      <c r="B38" s="133">
        <f t="shared" si="0"/>
        <v>1.4045377373051398</v>
      </c>
      <c r="C38" s="134">
        <f t="shared" si="1"/>
        <v>1.2427853286166448</v>
      </c>
      <c r="D38" s="135">
        <f>I38-[2]Juli!I38</f>
        <v>273</v>
      </c>
      <c r="E38" s="136">
        <f>J38-[2]Juli!J38</f>
        <v>267</v>
      </c>
      <c r="F38" s="137">
        <f t="shared" si="2"/>
        <v>2.2471910112359552</v>
      </c>
      <c r="G38" s="138">
        <f t="shared" si="3"/>
        <v>1.0490323666071226</v>
      </c>
      <c r="H38" s="134">
        <f t="shared" si="4"/>
        <v>1.3944952337256011</v>
      </c>
      <c r="I38" s="139">
        <v>2120</v>
      </c>
      <c r="J38" s="140">
        <v>2857</v>
      </c>
      <c r="K38" s="141">
        <f t="shared" si="5"/>
        <v>-25.79628981449072</v>
      </c>
    </row>
    <row r="39" spans="1:11" ht="14.5" x14ac:dyDescent="0.35">
      <c r="A39" s="79" t="s">
        <v>27</v>
      </c>
      <c r="B39" s="90">
        <f t="shared" si="0"/>
        <v>4.0849925400010294</v>
      </c>
      <c r="C39" s="85">
        <f t="shared" si="1"/>
        <v>3.2256563023645506</v>
      </c>
      <c r="D39" s="81">
        <f>I39-[2]Juli!I39</f>
        <v>794</v>
      </c>
      <c r="E39" s="82">
        <f>J39-[2]Juli!J39</f>
        <v>693</v>
      </c>
      <c r="F39" s="83">
        <f t="shared" si="2"/>
        <v>14.57431457431457</v>
      </c>
      <c r="G39" s="84">
        <f t="shared" si="3"/>
        <v>3.6993235720541735</v>
      </c>
      <c r="H39" s="85">
        <f t="shared" si="4"/>
        <v>4.5012373277625111</v>
      </c>
      <c r="I39" s="86">
        <v>7476</v>
      </c>
      <c r="J39" s="87">
        <v>9222</v>
      </c>
      <c r="K39" s="88">
        <f t="shared" si="5"/>
        <v>-18.932986337020168</v>
      </c>
    </row>
    <row r="40" spans="1:11" ht="14.5" x14ac:dyDescent="0.35">
      <c r="A40" s="139" t="s">
        <v>28</v>
      </c>
      <c r="B40" s="133">
        <f t="shared" si="0"/>
        <v>5.3454751247620518</v>
      </c>
      <c r="C40" s="134">
        <f t="shared" si="1"/>
        <v>4.2217464159374423</v>
      </c>
      <c r="D40" s="135">
        <f>I40-[2]Juli!I40</f>
        <v>1039</v>
      </c>
      <c r="E40" s="136">
        <f>J40-[2]Juli!J40</f>
        <v>907</v>
      </c>
      <c r="F40" s="137">
        <f t="shared" si="2"/>
        <v>14.553472987872112</v>
      </c>
      <c r="G40" s="138">
        <f t="shared" si="3"/>
        <v>4.7250990890242512</v>
      </c>
      <c r="H40" s="134">
        <f t="shared" si="4"/>
        <v>4.1790928215465861</v>
      </c>
      <c r="I40" s="139">
        <v>9549</v>
      </c>
      <c r="J40" s="140">
        <v>8562</v>
      </c>
      <c r="K40" s="141">
        <f t="shared" si="5"/>
        <v>11.527680448493342</v>
      </c>
    </row>
    <row r="41" spans="1:11" ht="14.5" x14ac:dyDescent="0.35">
      <c r="A41" s="86" t="s">
        <v>69</v>
      </c>
      <c r="B41" s="90">
        <f t="shared" si="0"/>
        <v>7.1718886659463905</v>
      </c>
      <c r="C41" s="85">
        <f t="shared" si="1"/>
        <v>5.6460621858126974</v>
      </c>
      <c r="D41" s="81">
        <f>I41-[2]Juli!I41</f>
        <v>1394</v>
      </c>
      <c r="E41" s="82">
        <f>J41-[2]Juli!J41</f>
        <v>1213</v>
      </c>
      <c r="F41" s="83">
        <f t="shared" si="2"/>
        <v>14.92168178070898</v>
      </c>
      <c r="G41" s="84">
        <f t="shared" si="3"/>
        <v>7.6549673167038614</v>
      </c>
      <c r="H41" s="85">
        <f t="shared" si="4"/>
        <v>6.2749845028968601</v>
      </c>
      <c r="I41" s="86">
        <v>15470</v>
      </c>
      <c r="J41" s="87">
        <v>12856</v>
      </c>
      <c r="K41" s="88">
        <f t="shared" si="5"/>
        <v>20.332918481642807</v>
      </c>
    </row>
    <row r="42" spans="1:11" ht="14.5" x14ac:dyDescent="0.35">
      <c r="A42" s="139" t="s">
        <v>29</v>
      </c>
      <c r="B42" s="133">
        <f t="shared" si="0"/>
        <v>0.62766887894222356</v>
      </c>
      <c r="C42" s="134">
        <f t="shared" si="1"/>
        <v>0.73077639173338294</v>
      </c>
      <c r="D42" s="135">
        <f>I42-[2]Juli!I42</f>
        <v>122</v>
      </c>
      <c r="E42" s="136">
        <f>J42-[2]Juli!J42</f>
        <v>157</v>
      </c>
      <c r="F42" s="137">
        <f t="shared" si="2"/>
        <v>-22.29299363057325</v>
      </c>
      <c r="G42" s="138">
        <f t="shared" si="3"/>
        <v>0.68137621170660745</v>
      </c>
      <c r="H42" s="134">
        <f t="shared" si="4"/>
        <v>0.65161047848221132</v>
      </c>
      <c r="I42" s="135">
        <v>1377</v>
      </c>
      <c r="J42" s="136">
        <v>1335</v>
      </c>
      <c r="K42" s="141">
        <f t="shared" si="5"/>
        <v>3.146067415730343</v>
      </c>
    </row>
    <row r="43" spans="1:11" ht="14.5" x14ac:dyDescent="0.35">
      <c r="A43" s="79" t="s">
        <v>70</v>
      </c>
      <c r="B43" s="90">
        <f t="shared" si="0"/>
        <v>7.2027576272058441E-2</v>
      </c>
      <c r="C43" s="85">
        <f t="shared" si="1"/>
        <v>0.2885868553342022</v>
      </c>
      <c r="D43" s="81">
        <f>I43-[2]Juli!I43</f>
        <v>14</v>
      </c>
      <c r="E43" s="82">
        <f>J43-[2]Juli!J43</f>
        <v>62</v>
      </c>
      <c r="F43" s="83">
        <f t="shared" si="2"/>
        <v>-77.41935483870968</v>
      </c>
      <c r="G43" s="84">
        <f t="shared" si="3"/>
        <v>0.15883933475513506</v>
      </c>
      <c r="H43" s="85">
        <f t="shared" si="4"/>
        <v>0.2596679959195029</v>
      </c>
      <c r="I43" s="86">
        <v>321</v>
      </c>
      <c r="J43" s="87">
        <v>532</v>
      </c>
      <c r="K43" s="88">
        <f t="shared" si="5"/>
        <v>-39.661654135338345</v>
      </c>
    </row>
    <row r="44" spans="1:11" ht="14.5" x14ac:dyDescent="0.35">
      <c r="A44" s="132" t="s">
        <v>30</v>
      </c>
      <c r="B44" s="133">
        <f t="shared" si="0"/>
        <v>0.56593095642331637</v>
      </c>
      <c r="C44" s="134">
        <f t="shared" si="1"/>
        <v>1.2474399553155837</v>
      </c>
      <c r="D44" s="135">
        <f>I44-[2]Juli!I44</f>
        <v>110</v>
      </c>
      <c r="E44" s="136">
        <f>J44-[2]Juli!J44</f>
        <v>268</v>
      </c>
      <c r="F44" s="137">
        <f t="shared" si="2"/>
        <v>-58.955223880597018</v>
      </c>
      <c r="G44" s="138">
        <f t="shared" si="3"/>
        <v>1.2029234354820353</v>
      </c>
      <c r="H44" s="134">
        <f t="shared" si="4"/>
        <v>1.5331149909457871</v>
      </c>
      <c r="I44" s="139">
        <v>2431</v>
      </c>
      <c r="J44" s="140">
        <v>3141</v>
      </c>
      <c r="K44" s="141">
        <f t="shared" si="5"/>
        <v>-22.604266157274751</v>
      </c>
    </row>
    <row r="45" spans="1:11" ht="14.5" x14ac:dyDescent="0.35">
      <c r="A45" s="79" t="s">
        <v>31</v>
      </c>
      <c r="B45" s="90">
        <f t="shared" si="0"/>
        <v>2.0836548850131194</v>
      </c>
      <c r="C45" s="85">
        <f t="shared" si="1"/>
        <v>2.1411282815118229</v>
      </c>
      <c r="D45" s="81">
        <f>I45-[2]Juli!I45</f>
        <v>405</v>
      </c>
      <c r="E45" s="82">
        <f>J45-[2]Juli!J45</f>
        <v>460</v>
      </c>
      <c r="F45" s="83">
        <f t="shared" si="2"/>
        <v>-11.956521739130437</v>
      </c>
      <c r="G45" s="84">
        <f t="shared" si="3"/>
        <v>2.5028328822164272</v>
      </c>
      <c r="H45" s="85">
        <f t="shared" si="4"/>
        <v>2.4517149313978628</v>
      </c>
      <c r="I45" s="86">
        <v>5058</v>
      </c>
      <c r="J45" s="87">
        <v>5023</v>
      </c>
      <c r="K45" s="88">
        <f t="shared" si="5"/>
        <v>0.69679474417678477</v>
      </c>
    </row>
    <row r="46" spans="1:11" ht="14.5" x14ac:dyDescent="0.35">
      <c r="A46" s="132" t="s">
        <v>41</v>
      </c>
      <c r="B46" s="133">
        <f t="shared" si="0"/>
        <v>0.9878067603025158</v>
      </c>
      <c r="C46" s="134">
        <f t="shared" si="1"/>
        <v>0.33047849562465087</v>
      </c>
      <c r="D46" s="135">
        <f>I46-[2]Juli!I46</f>
        <v>192</v>
      </c>
      <c r="E46" s="136">
        <f>J46-[2]Juli!J46</f>
        <v>71</v>
      </c>
      <c r="F46" s="137">
        <f t="shared" si="2"/>
        <v>170.42253521126759</v>
      </c>
      <c r="G46" s="138">
        <f t="shared" si="3"/>
        <v>1.6898327980959071</v>
      </c>
      <c r="H46" s="134">
        <f t="shared" si="4"/>
        <v>0.43440698565480756</v>
      </c>
      <c r="I46" s="139">
        <v>3415</v>
      </c>
      <c r="J46" s="140">
        <v>890</v>
      </c>
      <c r="K46" s="141">
        <f t="shared" si="5"/>
        <v>283.70786516853934</v>
      </c>
    </row>
    <row r="47" spans="1:11" ht="14.5" x14ac:dyDescent="0.35">
      <c r="A47" s="79" t="s">
        <v>32</v>
      </c>
      <c r="B47" s="90">
        <f>D47/$D$53*100</f>
        <v>5.149971703452179</v>
      </c>
      <c r="C47" s="85">
        <f>E47/$E$53*100</f>
        <v>3.3001303295475704</v>
      </c>
      <c r="D47" s="81">
        <f>I47-[2]Juli!I47</f>
        <v>1001</v>
      </c>
      <c r="E47" s="82">
        <f>J47-[2]Juli!J47</f>
        <v>709</v>
      </c>
      <c r="F47" s="83">
        <f t="shared" si="2"/>
        <v>41.184767277856139</v>
      </c>
      <c r="G47" s="84">
        <f>I47/$I$53*100</f>
        <v>3.6592426184243729</v>
      </c>
      <c r="H47" s="85">
        <f>J47/$J$53*100</f>
        <v>3.1418851310786469</v>
      </c>
      <c r="I47" s="86">
        <v>7395</v>
      </c>
      <c r="J47" s="87">
        <v>6437</v>
      </c>
      <c r="K47" s="88">
        <f t="shared" si="5"/>
        <v>14.882709336647508</v>
      </c>
    </row>
    <row r="48" spans="1:11" ht="14.5" x14ac:dyDescent="0.35">
      <c r="A48" s="142" t="s">
        <v>33</v>
      </c>
      <c r="B48" s="133">
        <f>D48/$D$53*100</f>
        <v>9.9295158717909136</v>
      </c>
      <c r="C48" s="134">
        <f>E48/$E$53*100</f>
        <v>12.7583317817911</v>
      </c>
      <c r="D48" s="135">
        <f>I48-[2]Juli!I48</f>
        <v>1930</v>
      </c>
      <c r="E48" s="136">
        <f>J48-[2]Juli!J48</f>
        <v>2741</v>
      </c>
      <c r="F48" s="137">
        <f t="shared" si="2"/>
        <v>-29.587741700109447</v>
      </c>
      <c r="G48" s="138">
        <f>I48/$I$53*100</f>
        <v>11.259779010445788</v>
      </c>
      <c r="H48" s="134">
        <f>J48/$J$53*100</f>
        <v>11.333629445960259</v>
      </c>
      <c r="I48" s="139">
        <v>22755</v>
      </c>
      <c r="J48" s="140">
        <v>23220</v>
      </c>
      <c r="K48" s="141">
        <f t="shared" si="5"/>
        <v>-2.0025839793281648</v>
      </c>
    </row>
    <row r="49" spans="1:11" ht="14.5" x14ac:dyDescent="0.35">
      <c r="A49" s="79" t="s">
        <v>34</v>
      </c>
      <c r="B49" s="90">
        <f>D49/$D$53*100</f>
        <v>2.1814065956680557</v>
      </c>
      <c r="C49" s="85">
        <f>E49/$E$53*100</f>
        <v>2.2574939489852914</v>
      </c>
      <c r="D49" s="81">
        <f>I49-[2]Juli!I49</f>
        <v>424</v>
      </c>
      <c r="E49" s="82">
        <f>J49-[2]Juli!J49</f>
        <v>485</v>
      </c>
      <c r="F49" s="83">
        <f t="shared" si="2"/>
        <v>-12.577319587628864</v>
      </c>
      <c r="G49" s="84">
        <f>I49/$I$53*100</f>
        <v>2.853664933124187</v>
      </c>
      <c r="H49" s="85">
        <f>J49/$J$53*100</f>
        <v>2.5932632750381939</v>
      </c>
      <c r="I49" s="86">
        <v>5767</v>
      </c>
      <c r="J49" s="87">
        <v>5313</v>
      </c>
      <c r="K49" s="88">
        <f t="shared" si="5"/>
        <v>8.5450781102955062</v>
      </c>
    </row>
    <row r="50" spans="1:11" ht="3" customHeight="1" x14ac:dyDescent="0.35">
      <c r="A50" s="139"/>
      <c r="B50" s="133">
        <f>D50/$D$53*100</f>
        <v>0</v>
      </c>
      <c r="C50" s="134">
        <f>E50/$E$53*100</f>
        <v>0</v>
      </c>
      <c r="D50" s="135"/>
      <c r="E50" s="136"/>
      <c r="F50" s="137" t="str">
        <f t="shared" si="2"/>
        <v xml:space="preserve"> </v>
      </c>
      <c r="G50" s="138">
        <f>I50/$I$53*100</f>
        <v>0</v>
      </c>
      <c r="H50" s="134">
        <f>J50/$J$53*100</f>
        <v>0</v>
      </c>
      <c r="I50" s="139"/>
      <c r="J50" s="140"/>
      <c r="K50" s="141" t="str">
        <f t="shared" si="5"/>
        <v xml:space="preserve"> </v>
      </c>
    </row>
    <row r="51" spans="1:11" ht="14.25" customHeight="1" x14ac:dyDescent="0.35">
      <c r="A51" s="86" t="s">
        <v>35</v>
      </c>
      <c r="B51" s="90">
        <v>0.84889643463497455</v>
      </c>
      <c r="C51" s="85">
        <v>0.69353937814187294</v>
      </c>
      <c r="D51" s="81">
        <v>165</v>
      </c>
      <c r="E51" s="82">
        <v>149</v>
      </c>
      <c r="F51" s="83">
        <v>10.738255033557053</v>
      </c>
      <c r="G51" s="84">
        <v>0.71106580698794108</v>
      </c>
      <c r="H51" s="85">
        <v>0.55936000624765103</v>
      </c>
      <c r="I51" s="86">
        <v>1437</v>
      </c>
      <c r="J51" s="87">
        <v>1146</v>
      </c>
      <c r="K51" s="88">
        <v>25.392670157068068</v>
      </c>
    </row>
    <row r="52" spans="1:11" ht="3" customHeight="1" x14ac:dyDescent="0.35">
      <c r="A52" s="143"/>
      <c r="B52" s="144">
        <f>SUM(D52/$D$53)</f>
        <v>0</v>
      </c>
      <c r="C52" s="145">
        <f>SUM(E52/$E$53)</f>
        <v>0</v>
      </c>
      <c r="D52" s="146"/>
      <c r="E52" s="147"/>
      <c r="F52" s="148"/>
      <c r="G52" s="149">
        <f>SUM(I52/$I$53)</f>
        <v>0</v>
      </c>
      <c r="H52" s="145">
        <f>SUM(J52/$J$53)</f>
        <v>0</v>
      </c>
      <c r="I52" s="150"/>
      <c r="J52" s="151"/>
      <c r="K52" s="152"/>
    </row>
    <row r="53" spans="1:11" ht="21.75" customHeight="1" x14ac:dyDescent="0.35">
      <c r="A53" s="153" t="s">
        <v>36</v>
      </c>
      <c r="B53" s="154">
        <f>SUM(B11:B51)</f>
        <v>100</v>
      </c>
      <c r="C53" s="155">
        <f>SUM(C11:C51)</f>
        <v>100.00000000000001</v>
      </c>
      <c r="D53" s="156">
        <f>SUM(D11:D52)</f>
        <v>19437</v>
      </c>
      <c r="E53" s="157">
        <f>SUM(E11:E52)</f>
        <v>21484</v>
      </c>
      <c r="F53" s="158">
        <f>100/E53*D53-100</f>
        <v>-9.5280208527276216</v>
      </c>
      <c r="G53" s="159">
        <f>SUM(G11:G51)</f>
        <v>99.999999999999986</v>
      </c>
      <c r="H53" s="155">
        <f>SUM(H11:H51)</f>
        <v>100</v>
      </c>
      <c r="I53" s="160">
        <f>SUM(I11:I52)</f>
        <v>202091</v>
      </c>
      <c r="J53" s="157">
        <f>SUM(J11:J52)</f>
        <v>204877</v>
      </c>
      <c r="K53" s="161">
        <f>100/J53*I53-100</f>
        <v>-1.3598402944205503</v>
      </c>
    </row>
    <row r="54" spans="1:11" ht="3" customHeight="1" x14ac:dyDescent="0.3">
      <c r="A54" s="143"/>
      <c r="D54" s="146"/>
      <c r="E54" s="147"/>
      <c r="F54" s="148"/>
      <c r="G54" s="162"/>
      <c r="H54" s="162"/>
      <c r="I54" s="150"/>
      <c r="J54" s="147"/>
      <c r="K54" s="152"/>
    </row>
    <row r="55" spans="1:11" ht="14.5" x14ac:dyDescent="0.35">
      <c r="A55" s="91" t="s">
        <v>42</v>
      </c>
      <c r="B55" s="92">
        <f t="shared" ref="B55:B61" si="6">D55/$D$53*100</f>
        <v>48.479703657971903</v>
      </c>
      <c r="C55" s="93">
        <f t="shared" ref="C55:C61" si="7">E55/$E$53*100</f>
        <v>50.968162353379256</v>
      </c>
      <c r="D55" s="94">
        <f>I55-[2]Juli!I55</f>
        <v>9423</v>
      </c>
      <c r="E55" s="95">
        <f>J55-[2]Juli!J55</f>
        <v>10950</v>
      </c>
      <c r="F55" s="96">
        <f t="shared" ref="F55:F60" si="8">100/E55*D55-100</f>
        <v>-13.945205479452056</v>
      </c>
      <c r="G55" s="97">
        <f t="shared" ref="G55:G61" si="9">I55/$I$53*100</f>
        <v>50.082883453493722</v>
      </c>
      <c r="H55" s="98">
        <f t="shared" ref="H55:H61" si="10">J55/$J$53*100</f>
        <v>48.715082708161482</v>
      </c>
      <c r="I55" s="99">
        <v>101213</v>
      </c>
      <c r="J55" s="163">
        <v>99806</v>
      </c>
      <c r="K55" s="100">
        <f t="shared" ref="K55:K60" si="11">100/J55*I55-100</f>
        <v>1.409734885678219</v>
      </c>
    </row>
    <row r="56" spans="1:11" ht="14.5" x14ac:dyDescent="0.35">
      <c r="A56" s="164" t="s">
        <v>49</v>
      </c>
      <c r="B56" s="165">
        <f>D56/$D$53*100</f>
        <v>25.199362041467303</v>
      </c>
      <c r="C56" s="166">
        <f>E56/$E$53*100</f>
        <v>28.835412399925524</v>
      </c>
      <c r="D56" s="167">
        <f>I56-[2]Juli!I56</f>
        <v>4898</v>
      </c>
      <c r="E56" s="168">
        <f>J56-[2]Juli!J56</f>
        <v>6195</v>
      </c>
      <c r="F56" s="169">
        <f>100/E56*D56-100</f>
        <v>-20.936238902340605</v>
      </c>
      <c r="G56" s="170">
        <f>I56/$I$53*100</f>
        <v>26.833456215269358</v>
      </c>
      <c r="H56" s="171">
        <f>J56/$J$53*100</f>
        <v>30.304036080184698</v>
      </c>
      <c r="I56" s="172">
        <v>54228</v>
      </c>
      <c r="J56" s="173">
        <v>62086</v>
      </c>
      <c r="K56" s="174">
        <f>100/J56*I56-100</f>
        <v>-12.65663756724544</v>
      </c>
    </row>
    <row r="57" spans="1:11" ht="14.5" x14ac:dyDescent="0.35">
      <c r="A57" s="89" t="s">
        <v>43</v>
      </c>
      <c r="B57" s="101">
        <f t="shared" si="6"/>
        <v>8.1905643875083598</v>
      </c>
      <c r="C57" s="102">
        <f t="shared" si="7"/>
        <v>5.4319493576615159</v>
      </c>
      <c r="D57" s="81">
        <f>I57-[2]Juli!I57</f>
        <v>1592</v>
      </c>
      <c r="E57" s="82">
        <f>J57-[2]Juli!J57</f>
        <v>1167</v>
      </c>
      <c r="F57" s="83">
        <f t="shared" si="8"/>
        <v>36.418166238217651</v>
      </c>
      <c r="G57" s="103">
        <f t="shared" si="9"/>
        <v>6.1729616855772891</v>
      </c>
      <c r="H57" s="104">
        <f t="shared" si="10"/>
        <v>4.4338798400991815</v>
      </c>
      <c r="I57" s="86">
        <v>12475</v>
      </c>
      <c r="J57" s="87">
        <v>9084</v>
      </c>
      <c r="K57" s="88">
        <f t="shared" si="11"/>
        <v>37.329370321444316</v>
      </c>
    </row>
    <row r="58" spans="1:11" ht="14.5" x14ac:dyDescent="0.35">
      <c r="A58" s="142" t="s">
        <v>44</v>
      </c>
      <c r="B58" s="175">
        <f t="shared" si="6"/>
        <v>1.5640273704789833</v>
      </c>
      <c r="C58" s="176">
        <f t="shared" si="7"/>
        <v>0.40495252280767086</v>
      </c>
      <c r="D58" s="135">
        <f>I58-[2]Juli!I58</f>
        <v>304</v>
      </c>
      <c r="E58" s="136">
        <f>J58-[2]Juli!J58</f>
        <v>87</v>
      </c>
      <c r="F58" s="137">
        <f t="shared" si="8"/>
        <v>249.4252873563218</v>
      </c>
      <c r="G58" s="177">
        <f t="shared" si="9"/>
        <v>0.90602748266869881</v>
      </c>
      <c r="H58" s="178">
        <f t="shared" si="10"/>
        <v>0.14106024590363975</v>
      </c>
      <c r="I58" s="139">
        <v>1831</v>
      </c>
      <c r="J58" s="140">
        <v>289</v>
      </c>
      <c r="K58" s="141">
        <f t="shared" si="11"/>
        <v>533.5640138408304</v>
      </c>
    </row>
    <row r="59" spans="1:11" ht="14.5" x14ac:dyDescent="0.35">
      <c r="A59" s="89" t="s">
        <v>45</v>
      </c>
      <c r="B59" s="101">
        <f t="shared" si="6"/>
        <v>3.2155167978597521</v>
      </c>
      <c r="C59" s="102">
        <f t="shared" si="7"/>
        <v>1.4568981567678272</v>
      </c>
      <c r="D59" s="81">
        <f>I59-[2]Juli!I59</f>
        <v>625</v>
      </c>
      <c r="E59" s="82">
        <f>J59-[2]Juli!J59</f>
        <v>313</v>
      </c>
      <c r="F59" s="83">
        <f t="shared" si="8"/>
        <v>99.680511182108631</v>
      </c>
      <c r="G59" s="103">
        <f t="shared" si="9"/>
        <v>3.6186668382065501</v>
      </c>
      <c r="H59" s="104">
        <f t="shared" si="10"/>
        <v>1.4379359322910819</v>
      </c>
      <c r="I59" s="86">
        <v>7313</v>
      </c>
      <c r="J59" s="87">
        <v>2946</v>
      </c>
      <c r="K59" s="88">
        <f t="shared" si="11"/>
        <v>148.234894772573</v>
      </c>
    </row>
    <row r="60" spans="1:11" ht="14.5" x14ac:dyDescent="0.35">
      <c r="A60" s="142" t="s">
        <v>46</v>
      </c>
      <c r="B60" s="175">
        <f t="shared" si="6"/>
        <v>0.61223439831249671</v>
      </c>
      <c r="C60" s="176">
        <f t="shared" si="7"/>
        <v>0.27927760193632467</v>
      </c>
      <c r="D60" s="135">
        <f>I60-[2]Juli!I60</f>
        <v>119</v>
      </c>
      <c r="E60" s="136">
        <f>J60-[2]Juli!J60</f>
        <v>60</v>
      </c>
      <c r="F60" s="137">
        <f t="shared" si="8"/>
        <v>98.333333333333343</v>
      </c>
      <c r="G60" s="177">
        <f t="shared" si="9"/>
        <v>0.36320271560831507</v>
      </c>
      <c r="H60" s="178">
        <f t="shared" si="10"/>
        <v>0.35923993420442513</v>
      </c>
      <c r="I60" s="139">
        <v>734</v>
      </c>
      <c r="J60" s="140">
        <v>736</v>
      </c>
      <c r="K60" s="141">
        <f t="shared" si="11"/>
        <v>-0.27173913043478137</v>
      </c>
    </row>
    <row r="61" spans="1:11" ht="14.5" x14ac:dyDescent="0.35">
      <c r="A61" s="89" t="s">
        <v>47</v>
      </c>
      <c r="B61" s="101">
        <f t="shared" si="6"/>
        <v>1.0289653753151207E-2</v>
      </c>
      <c r="C61" s="102">
        <f t="shared" si="7"/>
        <v>0</v>
      </c>
      <c r="D61" s="81">
        <f>I61-[2]Juli!I61</f>
        <v>2</v>
      </c>
      <c r="E61" s="82">
        <f>J61-[2]Juli!J61</f>
        <v>0</v>
      </c>
      <c r="F61" s="83" t="str">
        <f>IF(E61&gt;0,100/E61*D61-100," ")</f>
        <v xml:space="preserve"> </v>
      </c>
      <c r="G61" s="103">
        <f t="shared" si="9"/>
        <v>8.4120519963778694E-3</v>
      </c>
      <c r="H61" s="104">
        <f t="shared" si="10"/>
        <v>1.171434568057908E-2</v>
      </c>
      <c r="I61" s="86">
        <v>17</v>
      </c>
      <c r="J61" s="87">
        <v>24</v>
      </c>
      <c r="K61" s="88">
        <f>IF(J61&gt;0,100/J61*I61-100," ")</f>
        <v>-29.166666666666657</v>
      </c>
    </row>
    <row r="62" spans="1:11" ht="14.5" x14ac:dyDescent="0.35">
      <c r="A62" s="164" t="s">
        <v>48</v>
      </c>
      <c r="B62" s="165">
        <f>D62/$D$53*100</f>
        <v>13.500025724134382</v>
      </c>
      <c r="C62" s="166">
        <f>E62/$E$53*100</f>
        <v>7.5777322658722763</v>
      </c>
      <c r="D62" s="167">
        <f>I62-[2]Juli!I62</f>
        <v>2624</v>
      </c>
      <c r="E62" s="168">
        <f>J62-[2]Juli!J62</f>
        <v>1628</v>
      </c>
      <c r="F62" s="169">
        <f>100/E62*D62-100</f>
        <v>61.179361179361194</v>
      </c>
      <c r="G62" s="170">
        <f>I62/$I$53*100</f>
        <v>11.060858722060853</v>
      </c>
      <c r="H62" s="171">
        <f>J62/$J$53*100</f>
        <v>6.3872469823357427</v>
      </c>
      <c r="I62" s="172">
        <v>22353</v>
      </c>
      <c r="J62" s="173">
        <v>13086</v>
      </c>
      <c r="K62" s="174">
        <f>100/J62*I62-100</f>
        <v>70.816139385602924</v>
      </c>
    </row>
    <row r="63" spans="1:11" ht="14.25" customHeight="1" x14ac:dyDescent="0.3">
      <c r="A63" s="73" t="s">
        <v>90</v>
      </c>
      <c r="B63" s="53"/>
      <c r="C63" s="53"/>
      <c r="D63" s="53"/>
      <c r="E63" s="53"/>
      <c r="F63" s="53"/>
      <c r="G63" s="53"/>
      <c r="H63" s="53"/>
      <c r="I63" s="44"/>
      <c r="J63" s="44"/>
      <c r="K63" s="45"/>
    </row>
    <row r="66" spans="1:11" ht="14.15" customHeight="1" x14ac:dyDescent="0.35">
      <c r="A66" s="111"/>
      <c r="B66" s="111"/>
      <c r="C66" s="111"/>
      <c r="D66" s="111"/>
      <c r="E66" s="111"/>
      <c r="F66" s="111"/>
      <c r="G66" s="111"/>
      <c r="H66" s="111"/>
      <c r="I66" s="111"/>
      <c r="K66" s="180"/>
    </row>
    <row r="67" spans="1:11" ht="14.15" customHeight="1" x14ac:dyDescent="0.35">
      <c r="A67" s="111"/>
      <c r="B67" s="111"/>
      <c r="C67" s="111"/>
      <c r="D67" s="111"/>
      <c r="E67" s="111"/>
      <c r="F67" s="111"/>
      <c r="G67" s="111"/>
      <c r="H67" s="111"/>
      <c r="I67" s="111"/>
      <c r="J67" s="112"/>
      <c r="K67" s="116"/>
    </row>
    <row r="68" spans="1:11" x14ac:dyDescent="0.3">
      <c r="A68" s="112"/>
      <c r="B68" s="112"/>
      <c r="C68" s="112"/>
      <c r="D68" s="112"/>
      <c r="E68" s="112"/>
      <c r="F68" s="113"/>
      <c r="G68" s="113"/>
      <c r="H68" s="113"/>
      <c r="I68" s="112"/>
      <c r="J68" s="112"/>
      <c r="K68" s="116"/>
    </row>
    <row r="69" spans="1:11" x14ac:dyDescent="0.3">
      <c r="A69" s="112"/>
      <c r="B69" s="112"/>
      <c r="C69" s="112"/>
      <c r="D69" s="112"/>
      <c r="E69" s="112"/>
      <c r="F69" s="113"/>
      <c r="G69" s="113"/>
      <c r="H69" s="113"/>
      <c r="I69" s="181"/>
      <c r="J69" s="181"/>
      <c r="K69" s="116"/>
    </row>
    <row r="70" spans="1:11" x14ac:dyDescent="0.3">
      <c r="A70" s="112"/>
      <c r="B70" s="112"/>
      <c r="C70" s="112"/>
      <c r="D70" s="112"/>
      <c r="E70" s="112"/>
      <c r="I70" s="181"/>
      <c r="J70" s="181"/>
      <c r="K70" s="123"/>
    </row>
    <row r="71" spans="1:11" ht="20.149999999999999" customHeight="1" x14ac:dyDescent="0.45">
      <c r="A71" s="182"/>
      <c r="B71" s="182"/>
      <c r="C71" s="182"/>
      <c r="D71" s="112"/>
      <c r="E71" s="112"/>
      <c r="F71" s="113"/>
      <c r="G71" s="113"/>
      <c r="H71" s="113"/>
      <c r="I71" s="112"/>
      <c r="J71" s="112"/>
      <c r="K71" s="116"/>
    </row>
    <row r="72" spans="1:11" x14ac:dyDescent="0.3">
      <c r="A72" s="113"/>
      <c r="B72" s="113"/>
      <c r="C72" s="113"/>
      <c r="D72" s="112"/>
      <c r="E72" s="112"/>
      <c r="F72" s="113"/>
      <c r="G72" s="113"/>
      <c r="H72" s="113"/>
      <c r="J72" s="112"/>
      <c r="K72" s="123"/>
    </row>
    <row r="73" spans="1:11" x14ac:dyDescent="0.3">
      <c r="A73" s="112"/>
      <c r="B73" s="112"/>
      <c r="C73" s="112"/>
      <c r="D73" s="183"/>
      <c r="E73" s="184"/>
      <c r="F73" s="185"/>
      <c r="G73" s="185"/>
      <c r="H73" s="185"/>
      <c r="I73" s="184"/>
      <c r="J73" s="184"/>
      <c r="K73" s="186"/>
    </row>
    <row r="74" spans="1:11" x14ac:dyDescent="0.3">
      <c r="A74" s="112"/>
      <c r="B74" s="112"/>
      <c r="C74" s="112"/>
      <c r="D74" s="187"/>
      <c r="E74" s="196"/>
      <c r="F74" s="197"/>
      <c r="G74" s="197"/>
      <c r="H74" s="197"/>
      <c r="I74" s="198"/>
      <c r="J74" s="198"/>
      <c r="K74" s="186"/>
    </row>
    <row r="75" spans="1:11" x14ac:dyDescent="0.3">
      <c r="D75" s="188"/>
      <c r="E75" s="199"/>
      <c r="F75" s="200"/>
      <c r="G75" s="200"/>
      <c r="H75" s="200"/>
      <c r="I75" s="199"/>
      <c r="J75" s="199"/>
      <c r="K75" s="189"/>
    </row>
    <row r="76" spans="1:11" x14ac:dyDescent="0.3">
      <c r="D76" s="188"/>
      <c r="E76" s="199"/>
      <c r="F76" s="200"/>
      <c r="G76" s="200"/>
      <c r="H76" s="200"/>
      <c r="I76" s="199"/>
      <c r="J76" s="199"/>
      <c r="K76" s="189"/>
    </row>
    <row r="77" spans="1:11" x14ac:dyDescent="0.3">
      <c r="A77" s="46"/>
      <c r="B77" s="46"/>
      <c r="C77" s="46"/>
      <c r="D77" s="188"/>
      <c r="E77" s="199"/>
      <c r="F77" s="39"/>
      <c r="G77" s="39"/>
      <c r="H77" s="39"/>
      <c r="I77" s="201"/>
      <c r="J77" s="201"/>
      <c r="K77" s="189"/>
    </row>
    <row r="78" spans="1:11" x14ac:dyDescent="0.3">
      <c r="D78" s="188"/>
      <c r="E78" s="199"/>
      <c r="F78" s="200"/>
      <c r="G78" s="200"/>
      <c r="H78" s="200"/>
      <c r="I78" s="199"/>
      <c r="J78" s="199"/>
      <c r="K78" s="189"/>
    </row>
    <row r="79" spans="1:11" x14ac:dyDescent="0.3">
      <c r="D79" s="188"/>
      <c r="E79" s="199"/>
      <c r="F79" s="200"/>
      <c r="G79" s="200"/>
      <c r="H79" s="200"/>
      <c r="I79" s="199"/>
      <c r="J79" s="199"/>
      <c r="K79" s="189"/>
    </row>
    <row r="80" spans="1:11" x14ac:dyDescent="0.3">
      <c r="A80" s="150"/>
      <c r="B80" s="190"/>
      <c r="C80" s="191"/>
      <c r="D80" s="188"/>
      <c r="E80" s="199"/>
      <c r="F80" s="200"/>
      <c r="G80" s="202"/>
      <c r="H80" s="203"/>
      <c r="I80" s="201"/>
      <c r="J80" s="201"/>
      <c r="K80" s="189"/>
    </row>
    <row r="81" spans="1:11" x14ac:dyDescent="0.3">
      <c r="A81" s="192"/>
      <c r="B81" s="190"/>
      <c r="C81" s="191"/>
      <c r="D81" s="188"/>
      <c r="E81" s="199"/>
      <c r="F81" s="200"/>
      <c r="G81" s="202"/>
      <c r="H81" s="203"/>
      <c r="I81" s="201"/>
      <c r="J81" s="201"/>
      <c r="K81" s="189"/>
    </row>
    <row r="82" spans="1:11" ht="14.25" customHeight="1" x14ac:dyDescent="0.3">
      <c r="A82" s="193"/>
      <c r="B82" s="193"/>
      <c r="C82" s="193"/>
      <c r="D82" s="188"/>
      <c r="E82" s="199"/>
      <c r="F82" s="39"/>
      <c r="G82" s="39"/>
      <c r="H82" s="39"/>
      <c r="I82" s="201"/>
      <c r="J82" s="201"/>
      <c r="K82" s="189"/>
    </row>
    <row r="83" spans="1:11" x14ac:dyDescent="0.3">
      <c r="D83" s="188"/>
      <c r="E83" s="199"/>
      <c r="F83" s="200"/>
      <c r="G83" s="200"/>
      <c r="H83" s="200"/>
      <c r="I83" s="199"/>
      <c r="J83" s="199"/>
      <c r="K83" s="189"/>
    </row>
    <row r="84" spans="1:11" x14ac:dyDescent="0.3">
      <c r="D84" s="188"/>
      <c r="E84" s="199"/>
      <c r="F84" s="200"/>
      <c r="G84" s="200"/>
      <c r="H84" s="200"/>
      <c r="I84" s="199"/>
      <c r="J84" s="199"/>
      <c r="K84" s="189"/>
    </row>
    <row r="85" spans="1:11" x14ac:dyDescent="0.3">
      <c r="D85" s="188"/>
      <c r="E85" s="199"/>
      <c r="F85" s="200"/>
      <c r="G85" s="200"/>
      <c r="H85" s="200"/>
      <c r="I85" s="199"/>
      <c r="J85" s="199"/>
      <c r="K85" s="189"/>
    </row>
    <row r="86" spans="1:11" x14ac:dyDescent="0.3">
      <c r="D86" s="188"/>
      <c r="E86" s="199"/>
      <c r="F86" s="200"/>
      <c r="G86" s="200"/>
      <c r="H86" s="200"/>
      <c r="I86" s="199"/>
      <c r="J86" s="199"/>
      <c r="K86" s="189"/>
    </row>
    <row r="87" spans="1:11" x14ac:dyDescent="0.3">
      <c r="D87" s="188"/>
      <c r="E87" s="199"/>
      <c r="F87" s="200"/>
      <c r="G87" s="200"/>
      <c r="H87" s="200"/>
      <c r="I87" s="199"/>
      <c r="J87" s="199"/>
      <c r="K87" s="189"/>
    </row>
    <row r="88" spans="1:11" x14ac:dyDescent="0.3">
      <c r="D88" s="188"/>
      <c r="E88" s="199"/>
      <c r="F88" s="200"/>
      <c r="G88" s="200"/>
      <c r="H88" s="200"/>
      <c r="I88" s="199"/>
      <c r="J88" s="199"/>
      <c r="K88" s="189"/>
    </row>
    <row r="89" spans="1:11" x14ac:dyDescent="0.3">
      <c r="D89" s="188"/>
      <c r="E89" s="199"/>
      <c r="F89" s="200"/>
      <c r="G89" s="200"/>
      <c r="H89" s="200"/>
      <c r="I89" s="199"/>
      <c r="J89" s="199"/>
      <c r="K89" s="189"/>
    </row>
    <row r="90" spans="1:11" x14ac:dyDescent="0.3">
      <c r="D90" s="188"/>
      <c r="E90" s="199"/>
      <c r="F90" s="200"/>
      <c r="G90" s="200"/>
      <c r="H90" s="200"/>
      <c r="I90" s="199"/>
      <c r="J90" s="199"/>
      <c r="K90" s="189"/>
    </row>
    <row r="91" spans="1:11" x14ac:dyDescent="0.3">
      <c r="D91" s="188"/>
      <c r="E91" s="199"/>
      <c r="F91" s="200"/>
      <c r="G91" s="200"/>
      <c r="H91" s="200"/>
      <c r="I91" s="199"/>
      <c r="J91" s="199"/>
      <c r="K91" s="189"/>
    </row>
    <row r="92" spans="1:11" x14ac:dyDescent="0.3">
      <c r="D92" s="188"/>
      <c r="E92" s="199"/>
      <c r="F92" s="200"/>
      <c r="G92" s="200"/>
      <c r="H92" s="200"/>
      <c r="I92" s="199"/>
      <c r="J92" s="199"/>
      <c r="K92" s="189"/>
    </row>
    <row r="93" spans="1:11" x14ac:dyDescent="0.3">
      <c r="D93" s="188"/>
      <c r="E93" s="199"/>
      <c r="F93" s="39"/>
      <c r="G93" s="39"/>
      <c r="H93" s="39"/>
      <c r="I93" s="201"/>
      <c r="J93" s="201"/>
      <c r="K93" s="189"/>
    </row>
    <row r="94" spans="1:11" x14ac:dyDescent="0.3">
      <c r="D94" s="188"/>
      <c r="E94" s="199"/>
      <c r="F94" s="39"/>
      <c r="G94" s="39"/>
      <c r="H94" s="39"/>
      <c r="I94" s="201"/>
      <c r="J94" s="201"/>
      <c r="K94" s="189"/>
    </row>
    <row r="95" spans="1:11" ht="14.5" x14ac:dyDescent="0.35">
      <c r="A95" s="117"/>
      <c r="B95" s="117"/>
      <c r="C95" s="117"/>
      <c r="D95" s="194"/>
      <c r="E95" s="204"/>
      <c r="F95" s="205"/>
      <c r="G95" s="205"/>
      <c r="H95" s="205"/>
      <c r="I95" s="204"/>
      <c r="J95" s="204"/>
      <c r="K95" s="195"/>
    </row>
  </sheetData>
  <mergeCells count="2">
    <mergeCell ref="B9:C9"/>
    <mergeCell ref="G9:H9"/>
  </mergeCells>
  <pageMargins left="0.59" right="0.12" top="0.43" bottom="0.43" header="0.43" footer="0.43"/>
  <pageSetup paperSize="9" scale="85" orientation="portrait" horizontalDpi="1200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856DB-5E07-4879-AB9D-745F50AD9D50}">
  <sheetPr>
    <pageSetUpPr fitToPage="1"/>
  </sheetPr>
  <dimension ref="A1:K63"/>
  <sheetViews>
    <sheetView topLeftCell="A46" zoomScaleNormal="100" workbookViewId="0">
      <selection activeCell="H70" sqref="H70"/>
    </sheetView>
  </sheetViews>
  <sheetFormatPr baseColWidth="10" defaultColWidth="11.453125" defaultRowHeight="13" x14ac:dyDescent="0.3"/>
  <cols>
    <col min="1" max="1" width="22.1796875" style="1" customWidth="1"/>
    <col min="2" max="2" width="8.1796875" style="1" customWidth="1"/>
    <col min="3" max="3" width="8.453125" style="1" customWidth="1"/>
    <col min="4" max="5" width="10.1796875" style="1" customWidth="1"/>
    <col min="6" max="6" width="8.26953125" style="2" customWidth="1"/>
    <col min="7" max="8" width="8.81640625" style="2" customWidth="1"/>
    <col min="9" max="10" width="10.1796875" style="1" customWidth="1"/>
    <col min="11" max="11" width="8.26953125" style="1" customWidth="1"/>
    <col min="12" max="12" width="5.453125" style="1" customWidth="1"/>
    <col min="13" max="16384" width="11.453125" style="1"/>
  </cols>
  <sheetData>
    <row r="1" spans="1:11" ht="33" customHeight="1" x14ac:dyDescent="0.35">
      <c r="A1" s="111"/>
      <c r="B1" s="111"/>
      <c r="C1" s="111"/>
      <c r="D1" s="112"/>
      <c r="E1" s="112"/>
      <c r="F1" s="113"/>
      <c r="G1" s="113"/>
      <c r="H1" s="113"/>
      <c r="I1" s="112"/>
      <c r="K1" s="114"/>
    </row>
    <row r="2" spans="1:11" ht="14.15" customHeight="1" x14ac:dyDescent="0.35">
      <c r="A2" s="111"/>
      <c r="B2" s="111"/>
      <c r="C2" s="111"/>
      <c r="D2" s="112"/>
      <c r="E2" s="112"/>
      <c r="F2" s="113"/>
      <c r="G2" s="113"/>
      <c r="H2" s="113"/>
      <c r="I2" s="112"/>
      <c r="J2" s="112"/>
      <c r="K2" s="115"/>
    </row>
    <row r="3" spans="1:11" ht="38.25" customHeight="1" x14ac:dyDescent="0.3">
      <c r="A3" s="112"/>
      <c r="B3" s="112"/>
      <c r="C3" s="112"/>
      <c r="D3" s="112"/>
      <c r="E3" s="112"/>
      <c r="F3" s="113"/>
      <c r="G3" s="113"/>
      <c r="H3" s="113"/>
      <c r="I3" s="112"/>
      <c r="J3" s="112"/>
      <c r="K3" s="116"/>
    </row>
    <row r="4" spans="1:11" ht="15" customHeight="1" x14ac:dyDescent="0.35">
      <c r="A4" s="117" t="s">
        <v>1</v>
      </c>
      <c r="B4" s="117"/>
      <c r="C4" s="117"/>
      <c r="D4" s="117"/>
      <c r="E4" s="117"/>
      <c r="F4" s="113"/>
      <c r="G4" s="113"/>
      <c r="H4" s="113"/>
      <c r="K4" s="118" t="s">
        <v>94</v>
      </c>
    </row>
    <row r="5" spans="1:11" ht="15" customHeight="1" x14ac:dyDescent="0.35">
      <c r="A5" s="117" t="s">
        <v>2</v>
      </c>
      <c r="B5" s="117"/>
      <c r="C5" s="117"/>
      <c r="D5" s="117"/>
      <c r="E5" s="117"/>
      <c r="F5" s="117"/>
      <c r="K5" s="118" t="s">
        <v>93</v>
      </c>
    </row>
    <row r="6" spans="1:11" ht="3" customHeight="1" x14ac:dyDescent="0.3">
      <c r="A6" s="112"/>
      <c r="B6" s="112"/>
      <c r="C6" s="112"/>
      <c r="D6" s="112"/>
      <c r="E6" s="112"/>
      <c r="F6" s="113"/>
      <c r="G6" s="113"/>
      <c r="H6" s="113"/>
      <c r="I6" s="112"/>
      <c r="J6" s="112"/>
      <c r="K6" s="116"/>
    </row>
    <row r="7" spans="1:11" ht="14.25" customHeight="1" x14ac:dyDescent="0.35">
      <c r="A7" s="119" t="s">
        <v>92</v>
      </c>
      <c r="B7" s="119"/>
      <c r="C7" s="119"/>
      <c r="D7" s="112"/>
      <c r="E7" s="112"/>
      <c r="F7" s="120"/>
      <c r="G7" s="120"/>
      <c r="H7" s="120"/>
      <c r="I7" s="121"/>
      <c r="J7" s="122"/>
      <c r="K7" s="123"/>
    </row>
    <row r="8" spans="1:11" ht="7.5" customHeight="1" x14ac:dyDescent="0.35">
      <c r="A8" s="119"/>
      <c r="B8" s="119"/>
      <c r="C8" s="119"/>
      <c r="D8" s="112"/>
      <c r="E8" s="112"/>
      <c r="F8" s="120"/>
      <c r="G8" s="120"/>
      <c r="H8" s="120"/>
      <c r="I8" s="121"/>
      <c r="J8" s="122"/>
      <c r="K8" s="123"/>
    </row>
    <row r="9" spans="1:11" ht="14.25" customHeight="1" x14ac:dyDescent="0.35">
      <c r="A9" s="119"/>
      <c r="B9" s="207" t="s">
        <v>39</v>
      </c>
      <c r="C9" s="207"/>
      <c r="D9" s="112"/>
      <c r="E9" s="112"/>
      <c r="F9" s="120"/>
      <c r="G9" s="207" t="s">
        <v>39</v>
      </c>
      <c r="H9" s="207"/>
      <c r="I9" s="121"/>
      <c r="J9" s="122"/>
      <c r="K9" s="123"/>
    </row>
    <row r="10" spans="1:11" s="6" customFormat="1" ht="15" customHeight="1" x14ac:dyDescent="0.35">
      <c r="A10" s="209" t="s">
        <v>3</v>
      </c>
      <c r="B10" s="3">
        <f>[3]Aug.!B10+31</f>
        <v>42252</v>
      </c>
      <c r="C10" s="4">
        <f>[3]Aug.!C10+31</f>
        <v>41887</v>
      </c>
      <c r="D10" s="125">
        <f>[3]Aug.!D10+31</f>
        <v>42252</v>
      </c>
      <c r="E10" s="127">
        <f>[3]Aug.!E10+31</f>
        <v>41887</v>
      </c>
      <c r="F10" s="128" t="s">
        <v>4</v>
      </c>
      <c r="G10" s="129" t="s">
        <v>55</v>
      </c>
      <c r="H10" s="4" t="s">
        <v>60</v>
      </c>
      <c r="I10" s="130" t="s">
        <v>55</v>
      </c>
      <c r="J10" s="127" t="s">
        <v>60</v>
      </c>
      <c r="K10" s="131" t="s">
        <v>4</v>
      </c>
    </row>
    <row r="11" spans="1:11" ht="14.5" x14ac:dyDescent="0.35">
      <c r="A11" s="79" t="s">
        <v>5</v>
      </c>
      <c r="B11" s="110">
        <f>D11/$D$53*100</f>
        <v>0.54502663198315371</v>
      </c>
      <c r="C11" s="85">
        <f>E11/$E$53*100</f>
        <v>1.0779558038120438</v>
      </c>
      <c r="D11" s="81">
        <f>I11-[3]Aug.!I11</f>
        <v>132</v>
      </c>
      <c r="E11" s="82">
        <f>J11-[3]Aug.!J11</f>
        <v>220</v>
      </c>
      <c r="F11" s="83">
        <f>IF(E11&gt;0,(D11*100/E11)-100," ")</f>
        <v>-40</v>
      </c>
      <c r="G11" s="84">
        <f>I11/$I$53*100</f>
        <v>0.94693120056559588</v>
      </c>
      <c r="H11" s="85">
        <f>J11/$J$53*100</f>
        <v>1.2797066839484033</v>
      </c>
      <c r="I11" s="86">
        <v>2143</v>
      </c>
      <c r="J11" s="87">
        <v>2883</v>
      </c>
      <c r="K11" s="88">
        <f>IF(J11&gt;0,(I11*100/J11)-100," ")</f>
        <v>-25.66770724939299</v>
      </c>
    </row>
    <row r="12" spans="1:11" ht="14.5" x14ac:dyDescent="0.35">
      <c r="A12" s="132" t="s">
        <v>51</v>
      </c>
      <c r="B12" s="133">
        <f>D12/$D$53*100</f>
        <v>8.2579792724720262E-3</v>
      </c>
      <c r="C12" s="134">
        <f>E12/$E$53*100</f>
        <v>1.9599196432946248E-2</v>
      </c>
      <c r="D12" s="135">
        <f>I12-[3]Aug.!I12</f>
        <v>2</v>
      </c>
      <c r="E12" s="136">
        <f>J12-[3]Aug.!J12</f>
        <v>4</v>
      </c>
      <c r="F12" s="137">
        <f>IF(E12&gt;0,(D12*100/E12)-100," ")</f>
        <v>-50</v>
      </c>
      <c r="G12" s="138">
        <f>I12/$I$53*100</f>
        <v>7.2025098316468555E-2</v>
      </c>
      <c r="H12" s="134">
        <f>J12/$J$53*100</f>
        <v>4.7495183899576535E-2</v>
      </c>
      <c r="I12" s="139">
        <v>163</v>
      </c>
      <c r="J12" s="140">
        <v>107</v>
      </c>
      <c r="K12" s="141">
        <f>IF(J12&gt;0,(I12*100/J12)-100," ")</f>
        <v>52.336448598130829</v>
      </c>
    </row>
    <row r="13" spans="1:11" ht="14.5" x14ac:dyDescent="0.35">
      <c r="A13" s="86" t="s">
        <v>6</v>
      </c>
      <c r="B13" s="90">
        <f>D13/$D$53*100</f>
        <v>8.2579792724720255E-2</v>
      </c>
      <c r="C13" s="85">
        <f>E13/$E$53*100</f>
        <v>6.3697388407075312E-2</v>
      </c>
      <c r="D13" s="81">
        <f>I13-[3]Aug.!I13</f>
        <v>20</v>
      </c>
      <c r="E13" s="82">
        <f>J13-[3]Aug.!J13</f>
        <v>13</v>
      </c>
      <c r="F13" s="83">
        <f>IF(E13&gt;0,(D13*100/E13)-100," ")</f>
        <v>53.84615384615384</v>
      </c>
      <c r="G13" s="84">
        <f>I13/$I$53*100</f>
        <v>7.1583226547655865E-2</v>
      </c>
      <c r="H13" s="85">
        <f>J13/$J$53*100</f>
        <v>6.1255470823752912E-2</v>
      </c>
      <c r="I13" s="86">
        <v>162</v>
      </c>
      <c r="J13" s="87">
        <v>138</v>
      </c>
      <c r="K13" s="88">
        <f>IF(J13&gt;0,(I13*100/J13)-100," ")</f>
        <v>17.391304347826093</v>
      </c>
    </row>
    <row r="14" spans="1:11" ht="14.5" x14ac:dyDescent="0.35">
      <c r="A14" s="142" t="s">
        <v>7</v>
      </c>
      <c r="B14" s="133">
        <f>D14/$D$53*100</f>
        <v>4.6451133407655147</v>
      </c>
      <c r="C14" s="134">
        <f>E14/$E$53*100</f>
        <v>6.4971336175216816</v>
      </c>
      <c r="D14" s="135">
        <f>I14-[3]Aug.!I14</f>
        <v>1125</v>
      </c>
      <c r="E14" s="136">
        <f>J14-[3]Aug.!J14</f>
        <v>1326</v>
      </c>
      <c r="F14" s="137">
        <f>IF(E14&gt;0,(D14*100/E14)-100," ")</f>
        <v>-15.158371040723978</v>
      </c>
      <c r="G14" s="138">
        <f>I14/$I$53*100</f>
        <v>5.7522866864036057</v>
      </c>
      <c r="H14" s="134">
        <f>J14/$J$53*100</f>
        <v>6.1428584110863529</v>
      </c>
      <c r="I14" s="139">
        <v>13018</v>
      </c>
      <c r="J14" s="140">
        <v>13839</v>
      </c>
      <c r="K14" s="141">
        <f>IF(J14&gt;0,(I14*100/J14)-100," ")</f>
        <v>-5.9325095743912186</v>
      </c>
    </row>
    <row r="15" spans="1:11" ht="14.5" x14ac:dyDescent="0.35">
      <c r="A15" s="89" t="s">
        <v>8</v>
      </c>
      <c r="B15" s="90">
        <f>D15/$D$53*100</f>
        <v>7.415665386679879</v>
      </c>
      <c r="C15" s="85">
        <f>E15/$E$53*100</f>
        <v>7.4084962516536814</v>
      </c>
      <c r="D15" s="81">
        <f>I15-[3]Aug.!I15</f>
        <v>1796</v>
      </c>
      <c r="E15" s="82">
        <f>J15-[3]Aug.!J15</f>
        <v>1512</v>
      </c>
      <c r="F15" s="83">
        <f>IF(E15&gt;0,(D15*100/E15)-100," ")</f>
        <v>18.783068783068785</v>
      </c>
      <c r="G15" s="84">
        <f>I15/$I$53*100</f>
        <v>7.7433608766735897</v>
      </c>
      <c r="H15" s="85">
        <f>J15/$J$53*100</f>
        <v>7.8935220120202763</v>
      </c>
      <c r="I15" s="86">
        <v>17524</v>
      </c>
      <c r="J15" s="87">
        <v>17783</v>
      </c>
      <c r="K15" s="88">
        <f>IF(J15&gt;0,(I15*100/J15)-100," ")</f>
        <v>-1.4564471686442175</v>
      </c>
    </row>
    <row r="16" spans="1:11" ht="14.5" x14ac:dyDescent="0.35">
      <c r="A16" s="142" t="s">
        <v>9</v>
      </c>
      <c r="B16" s="133">
        <f>D16/$D$53*100</f>
        <v>2.0644948181180064E-2</v>
      </c>
      <c r="C16" s="134">
        <f>E16/$E$53*100</f>
        <v>4.4098191974129064E-2</v>
      </c>
      <c r="D16" s="135">
        <f>I16-[3]Aug.!I16</f>
        <v>5</v>
      </c>
      <c r="E16" s="136">
        <f>J16-[3]Aug.!J16</f>
        <v>9</v>
      </c>
      <c r="F16" s="137">
        <f>IF(E16&gt;0,(D16*100/E16)-100," ")</f>
        <v>-44.444444444444443</v>
      </c>
      <c r="G16" s="138">
        <f>I16/$I$53*100</f>
        <v>1.9000486058945696E-2</v>
      </c>
      <c r="H16" s="134">
        <f>J16/$J$53*100</f>
        <v>2.5745052954910648E-2</v>
      </c>
      <c r="I16" s="139">
        <v>43</v>
      </c>
      <c r="J16" s="140">
        <v>58</v>
      </c>
      <c r="K16" s="141">
        <f>IF(J16&gt;0,(I16*100/J16)-100," ")</f>
        <v>-25.862068965517238</v>
      </c>
    </row>
    <row r="17" spans="1:11" ht="14.5" x14ac:dyDescent="0.35">
      <c r="A17" s="79" t="s">
        <v>10</v>
      </c>
      <c r="B17" s="90">
        <f>D17/$D$53*100</f>
        <v>2.9315826417275694</v>
      </c>
      <c r="C17" s="85">
        <f>E17/$E$53*100</f>
        <v>1.8570238620216573</v>
      </c>
      <c r="D17" s="81">
        <f>I17-[3]Aug.!I17</f>
        <v>710</v>
      </c>
      <c r="E17" s="82">
        <f>J17-[3]Aug.!J17</f>
        <v>379</v>
      </c>
      <c r="F17" s="83">
        <f>IF(E17&gt;0,(D17*100/E17)-100," ")</f>
        <v>87.335092348284974</v>
      </c>
      <c r="G17" s="84">
        <f>I17/$I$53*100</f>
        <v>2.1709160001767489</v>
      </c>
      <c r="H17" s="85">
        <f>J17/$J$53*100</f>
        <v>2.3006311976776184</v>
      </c>
      <c r="I17" s="86">
        <v>4913</v>
      </c>
      <c r="J17" s="87">
        <v>5183</v>
      </c>
      <c r="K17" s="88">
        <f>IF(J17&gt;0,(I17*100/J17)-100," ")</f>
        <v>-5.2093382211074726</v>
      </c>
    </row>
    <row r="18" spans="1:11" ht="14.5" x14ac:dyDescent="0.35">
      <c r="A18" s="139" t="s">
        <v>11</v>
      </c>
      <c r="B18" s="133">
        <f>D18/$D$53*100</f>
        <v>2.1635905693876709</v>
      </c>
      <c r="C18" s="134">
        <f>E18/$E$53*100</f>
        <v>1.9060218531040225</v>
      </c>
      <c r="D18" s="135">
        <f>I18-[3]Aug.!I18</f>
        <v>524</v>
      </c>
      <c r="E18" s="136">
        <f>J18-[3]Aug.!J18</f>
        <v>389</v>
      </c>
      <c r="F18" s="137">
        <f>IF(E18&gt;0,(D18*100/E18)-100," ")</f>
        <v>34.704370179948597</v>
      </c>
      <c r="G18" s="138">
        <f>I18/$I$53*100</f>
        <v>2.5977641288498079</v>
      </c>
      <c r="H18" s="134">
        <f>J18/$J$53*100</f>
        <v>2.9171808279253928</v>
      </c>
      <c r="I18" s="139">
        <v>5879</v>
      </c>
      <c r="J18" s="140">
        <v>6572</v>
      </c>
      <c r="K18" s="141">
        <f>IF(J18&gt;0,(I18*100/J18)-100," ")</f>
        <v>-10.544735240413871</v>
      </c>
    </row>
    <row r="19" spans="1:11" ht="14.5" x14ac:dyDescent="0.35">
      <c r="A19" s="79" t="s">
        <v>68</v>
      </c>
      <c r="B19" s="90">
        <f>D19/$D$53*100</f>
        <v>0.20644948181180064</v>
      </c>
      <c r="C19" s="85">
        <f>E19/$E$53*100</f>
        <v>0.17639276789651626</v>
      </c>
      <c r="D19" s="81">
        <f>I19-[3]Aug.!I19</f>
        <v>50</v>
      </c>
      <c r="E19" s="82">
        <f>J19-[3]Aug.!J19</f>
        <v>36</v>
      </c>
      <c r="F19" s="83">
        <f>IF(E19&gt;0,(D19*100/E19)-100," ")</f>
        <v>38.888888888888886</v>
      </c>
      <c r="G19" s="84">
        <f>I19/$I$53*100</f>
        <v>0.21607529494940569</v>
      </c>
      <c r="H19" s="85">
        <f>J19/$J$53*100</f>
        <v>0.2596699306659091</v>
      </c>
      <c r="I19" s="86">
        <v>489</v>
      </c>
      <c r="J19" s="87">
        <v>585</v>
      </c>
      <c r="K19" s="88">
        <f>IF(J19&gt;0,(I19*100/J19)-100," ")</f>
        <v>-16.410256410256409</v>
      </c>
    </row>
    <row r="20" spans="1:11" ht="14.5" x14ac:dyDescent="0.35">
      <c r="A20" s="132" t="s">
        <v>12</v>
      </c>
      <c r="B20" s="133">
        <f>D20/$D$53*100</f>
        <v>2.7292621495520044</v>
      </c>
      <c r="C20" s="134">
        <f>E20/$E$53*100</f>
        <v>3.4543583713067769</v>
      </c>
      <c r="D20" s="135">
        <f>I20-[3]Aug.!I20</f>
        <v>661</v>
      </c>
      <c r="E20" s="136">
        <f>J20-[3]Aug.!J20</f>
        <v>705</v>
      </c>
      <c r="F20" s="137">
        <f>IF(E20&gt;0,(D20*100/E20)-100," ")</f>
        <v>-6.2411347517730462</v>
      </c>
      <c r="G20" s="138">
        <f>I20/$I$53*100</f>
        <v>2.8195837567937785</v>
      </c>
      <c r="H20" s="134">
        <f>J20/$J$53*100</f>
        <v>3.2008202906527701</v>
      </c>
      <c r="I20" s="139">
        <v>6381</v>
      </c>
      <c r="J20" s="140">
        <v>7211</v>
      </c>
      <c r="K20" s="141">
        <f>IF(J20&gt;0,(I20*100/J20)-100," ")</f>
        <v>-11.510192761059486</v>
      </c>
    </row>
    <row r="21" spans="1:11" ht="14.5" x14ac:dyDescent="0.35">
      <c r="A21" s="109" t="s">
        <v>13</v>
      </c>
      <c r="B21" s="90">
        <f>D21/$D$53*100</f>
        <v>4.7483380816714149</v>
      </c>
      <c r="C21" s="85">
        <f>E21/$E$53*100</f>
        <v>6.0855504924298103</v>
      </c>
      <c r="D21" s="81">
        <f>I21-[3]Aug.!I21</f>
        <v>1150</v>
      </c>
      <c r="E21" s="82">
        <f>J21-[3]Aug.!J21</f>
        <v>1242</v>
      </c>
      <c r="F21" s="83">
        <f>IF(E21&gt;0,(D21*100/E21)-100," ")</f>
        <v>-7.4074074074074048</v>
      </c>
      <c r="G21" s="84">
        <f>I21/$I$53*100</f>
        <v>4.6188855993990545</v>
      </c>
      <c r="H21" s="85">
        <f>J21/$J$53*100</f>
        <v>5.0988521257423898</v>
      </c>
      <c r="I21" s="86">
        <v>10453</v>
      </c>
      <c r="J21" s="87">
        <v>11487</v>
      </c>
      <c r="K21" s="88">
        <f>IF(J21&gt;0,(I21*100/J21)-100," ")</f>
        <v>-9.0014799338382545</v>
      </c>
    </row>
    <row r="22" spans="1:11" ht="14.5" x14ac:dyDescent="0.35">
      <c r="A22" s="132" t="s">
        <v>14</v>
      </c>
      <c r="B22" s="133">
        <f>D22/$D$53*100</f>
        <v>1.4781782897724927</v>
      </c>
      <c r="C22" s="134">
        <f>E22/$E$53*100</f>
        <v>0.70067127247782846</v>
      </c>
      <c r="D22" s="135">
        <f>I22-[3]Aug.!I22</f>
        <v>358</v>
      </c>
      <c r="E22" s="136">
        <f>J22-[3]Aug.!J22</f>
        <v>143</v>
      </c>
      <c r="F22" s="137">
        <f>IF(E22&gt;0,(D22*100/E22)-100," ")</f>
        <v>150.34965034965035</v>
      </c>
      <c r="G22" s="138">
        <f>I22/$I$53*100</f>
        <v>1.1758207768105695</v>
      </c>
      <c r="H22" s="134">
        <f>J22/$J$53*100</f>
        <v>1.1749509512353187</v>
      </c>
      <c r="I22" s="139">
        <v>2661</v>
      </c>
      <c r="J22" s="140">
        <v>2647</v>
      </c>
      <c r="K22" s="141">
        <f>IF(J22&gt;0,(I22*100/J22)-100," ")</f>
        <v>0.52890064223649347</v>
      </c>
    </row>
    <row r="23" spans="1:11" ht="14.5" x14ac:dyDescent="0.35">
      <c r="A23" s="86" t="s">
        <v>15</v>
      </c>
      <c r="B23" s="90">
        <f>D23/$D$53*100</f>
        <v>3.0719682893595937</v>
      </c>
      <c r="C23" s="85">
        <f>E23/$E$53*100</f>
        <v>2.9447792640501738</v>
      </c>
      <c r="D23" s="81">
        <f>I23-[3]Aug.!I23</f>
        <v>744</v>
      </c>
      <c r="E23" s="82">
        <f>J23-[3]Aug.!J23</f>
        <v>601</v>
      </c>
      <c r="F23" s="83">
        <f>IF(E23&gt;0,(D23*100/E23)-100," ")</f>
        <v>23.793677204658906</v>
      </c>
      <c r="G23" s="84">
        <f>I23/$I$53*100</f>
        <v>2.7378374795634306</v>
      </c>
      <c r="H23" s="85">
        <f>J23/$J$53*100</f>
        <v>2.6424189696652256</v>
      </c>
      <c r="I23" s="86">
        <v>6196</v>
      </c>
      <c r="J23" s="87">
        <v>5953</v>
      </c>
      <c r="K23" s="88">
        <f>IF(J23&gt;0,(I23*100/J23)-100," ")</f>
        <v>4.0819754745506458</v>
      </c>
    </row>
    <row r="24" spans="1:11" ht="14.5" x14ac:dyDescent="0.35">
      <c r="A24" s="132" t="s">
        <v>37</v>
      </c>
      <c r="B24" s="133">
        <f>D24/$D$53*100</f>
        <v>4.9547875634832157E-2</v>
      </c>
      <c r="C24" s="134">
        <f>E24/$E$53*100</f>
        <v>6.3697388407075312E-2</v>
      </c>
      <c r="D24" s="135">
        <f>I24-[3]Aug.!I24</f>
        <v>12</v>
      </c>
      <c r="E24" s="136">
        <f>J24-[3]Aug.!J24</f>
        <v>13</v>
      </c>
      <c r="F24" s="137">
        <f>IF(E24&gt;0,(D24*100/E24)-100," ")</f>
        <v>-7.6923076923076934</v>
      </c>
      <c r="G24" s="138">
        <f>I24/$I$53*100</f>
        <v>4.3303433343643671E-2</v>
      </c>
      <c r="H24" s="134">
        <f>J24/$J$53*100</f>
        <v>4.0836980549168608E-2</v>
      </c>
      <c r="I24" s="139">
        <v>98</v>
      </c>
      <c r="J24" s="140">
        <v>92</v>
      </c>
      <c r="K24" s="141">
        <f>IF(J24&gt;0,(I24*100/J24)-100," ")</f>
        <v>6.5217391304347814</v>
      </c>
    </row>
    <row r="25" spans="1:11" ht="14.5" x14ac:dyDescent="0.35">
      <c r="A25" s="86" t="s">
        <v>40</v>
      </c>
      <c r="B25" s="90">
        <f>D25/$D$53*100</f>
        <v>0.72670217597753828</v>
      </c>
      <c r="C25" s="85">
        <f>E25/$E$53*100</f>
        <v>0.92116223234847361</v>
      </c>
      <c r="D25" s="81">
        <f>I25-[3]Aug.!I25</f>
        <v>176</v>
      </c>
      <c r="E25" s="82">
        <f>J25-[3]Aug.!J25</f>
        <v>188</v>
      </c>
      <c r="F25" s="83">
        <f>IF(E25&gt;0,(D25*100/E25)-100," ")</f>
        <v>-6.3829787234042499</v>
      </c>
      <c r="G25" s="84">
        <f>I25/$I$53*100</f>
        <v>0.79625292740046849</v>
      </c>
      <c r="H25" s="85">
        <f>J25/$J$53*100</f>
        <v>0.59213621796294491</v>
      </c>
      <c r="I25" s="86">
        <v>1802</v>
      </c>
      <c r="J25" s="87">
        <v>1334</v>
      </c>
      <c r="K25" s="88">
        <f>IF(J25&gt;0,(I25*100/J25)-100," ")</f>
        <v>35.082458770614693</v>
      </c>
    </row>
    <row r="26" spans="1:11" ht="14.5" x14ac:dyDescent="0.35">
      <c r="A26" s="139" t="s">
        <v>16</v>
      </c>
      <c r="B26" s="133">
        <f>D26/$D$53*100</f>
        <v>1.3377926421404682</v>
      </c>
      <c r="C26" s="134">
        <f>E26/$E$53*100</f>
        <v>2.0873144201087754</v>
      </c>
      <c r="D26" s="135">
        <f>I26-[3]Aug.!I26</f>
        <v>324</v>
      </c>
      <c r="E26" s="136">
        <f>J26-[3]Aug.!J26</f>
        <v>426</v>
      </c>
      <c r="F26" s="137">
        <f>IF(E26&gt;0,(D26*100/E26)-100," ")</f>
        <v>-23.943661971830991</v>
      </c>
      <c r="G26" s="138">
        <f>I26/$I$53*100</f>
        <v>1.6852989262516018</v>
      </c>
      <c r="H26" s="134">
        <f>J26/$J$53*100</f>
        <v>1.5731115115897125</v>
      </c>
      <c r="I26" s="139">
        <v>3814</v>
      </c>
      <c r="J26" s="140">
        <v>3544</v>
      </c>
      <c r="K26" s="141">
        <f>IF(J26&gt;0,(I26*100/J26)-100," ")</f>
        <v>7.6185101580135495</v>
      </c>
    </row>
    <row r="27" spans="1:11" ht="14.5" x14ac:dyDescent="0.35">
      <c r="A27" s="86" t="s">
        <v>17</v>
      </c>
      <c r="B27" s="90">
        <f>D27/$D$53*100</f>
        <v>2.3576530822907635</v>
      </c>
      <c r="C27" s="85">
        <f>E27/$E$53*100</f>
        <v>2.528296339850066</v>
      </c>
      <c r="D27" s="81">
        <f>I27-[3]Aug.!I27</f>
        <v>571</v>
      </c>
      <c r="E27" s="82">
        <f>J27-[3]Aug.!J27</f>
        <v>516</v>
      </c>
      <c r="F27" s="83">
        <f>IF(E27&gt;0,(D27*100/E27)-100," ")</f>
        <v>10.658914728682177</v>
      </c>
      <c r="G27" s="84">
        <f>I27/$I$53*100</f>
        <v>1.4957359374309576</v>
      </c>
      <c r="H27" s="85">
        <f>J27/$J$53*100</f>
        <v>1.6929591718970554</v>
      </c>
      <c r="I27" s="86">
        <v>3385</v>
      </c>
      <c r="J27" s="87">
        <v>3814</v>
      </c>
      <c r="K27" s="88">
        <f>IF(J27&gt;0,(I27*100/J27)-100," ")</f>
        <v>-11.248033560566341</v>
      </c>
    </row>
    <row r="28" spans="1:11" ht="14.5" x14ac:dyDescent="0.35">
      <c r="A28" s="139" t="s">
        <v>66</v>
      </c>
      <c r="B28" s="133">
        <f>D28/$D$53*100</f>
        <v>1.3790825385028282</v>
      </c>
      <c r="C28" s="134">
        <f>E28/$E$53*100</f>
        <v>1.1171541966779361</v>
      </c>
      <c r="D28" s="135">
        <f>I28-[3]Aug.!I28</f>
        <v>334</v>
      </c>
      <c r="E28" s="136">
        <f>J28-[3]Aug.!J28</f>
        <v>228</v>
      </c>
      <c r="F28" s="137">
        <f>IF(E28&gt;0,(D28*100/E28)-100," ")</f>
        <v>46.491228070175453</v>
      </c>
      <c r="G28" s="138">
        <f>I28/$I$53*100</f>
        <v>1.3039635897662498</v>
      </c>
      <c r="H28" s="134">
        <f>J28/$J$53*100</f>
        <v>1.1354456113562317</v>
      </c>
      <c r="I28" s="139">
        <v>2951</v>
      </c>
      <c r="J28" s="140">
        <v>2558</v>
      </c>
      <c r="K28" s="141">
        <f>IF(J28&gt;0,(I28*100/J28)-100," ")</f>
        <v>15.36356528537921</v>
      </c>
    </row>
    <row r="29" spans="1:11" ht="14.5" x14ac:dyDescent="0.35">
      <c r="A29" s="79" t="s">
        <v>18</v>
      </c>
      <c r="B29" s="90">
        <f>D29/$D$53*100</f>
        <v>0.29315826417275692</v>
      </c>
      <c r="C29" s="85">
        <f>E29/$E$53*100</f>
        <v>0.29398794649419374</v>
      </c>
      <c r="D29" s="81">
        <f>I29-[3]Aug.!I29</f>
        <v>71</v>
      </c>
      <c r="E29" s="82">
        <f>J29-[3]Aug.!J29</f>
        <v>60</v>
      </c>
      <c r="F29" s="83">
        <f>IF(E29&gt;0,(D29*100/E29)-100," ")</f>
        <v>18.333333333333329</v>
      </c>
      <c r="G29" s="84">
        <f>I29/$I$53*100</f>
        <v>0.26909990720692856</v>
      </c>
      <c r="H29" s="85">
        <f>J29/$J$53*100</f>
        <v>0.19752669939543513</v>
      </c>
      <c r="I29" s="86">
        <v>609</v>
      </c>
      <c r="J29" s="87">
        <v>445</v>
      </c>
      <c r="K29" s="88">
        <f>IF(J29&gt;0,(I29*100/J29)-100," ")</f>
        <v>36.853932584269671</v>
      </c>
    </row>
    <row r="30" spans="1:11" ht="14.5" x14ac:dyDescent="0.35">
      <c r="A30" s="132" t="s">
        <v>19</v>
      </c>
      <c r="B30" s="133">
        <f>D30/$D$53*100</f>
        <v>8.2579792724720255E-2</v>
      </c>
      <c r="C30" s="134">
        <f>E30/$E$53*100</f>
        <v>0.25478955362830125</v>
      </c>
      <c r="D30" s="135">
        <f>I30-[3]Aug.!I30</f>
        <v>20</v>
      </c>
      <c r="E30" s="136">
        <f>J30-[3]Aug.!J30</f>
        <v>52</v>
      </c>
      <c r="F30" s="137">
        <f>IF(E30&gt;0,(D30*100/E30)-100," ")</f>
        <v>-61.53846153846154</v>
      </c>
      <c r="G30" s="138">
        <f>I30/$I$53*100</f>
        <v>0.12681719764924218</v>
      </c>
      <c r="H30" s="134">
        <f>J30/$J$53*100</f>
        <v>0.20152162140567989</v>
      </c>
      <c r="I30" s="139">
        <v>287</v>
      </c>
      <c r="J30" s="140">
        <v>454</v>
      </c>
      <c r="K30" s="141">
        <f>IF(J30&gt;0,(I30*100/J30)-100," ")</f>
        <v>-36.784140969162998</v>
      </c>
    </row>
    <row r="31" spans="1:11" ht="14.5" x14ac:dyDescent="0.35">
      <c r="A31" s="79" t="s">
        <v>20</v>
      </c>
      <c r="B31" s="90">
        <f>D31/$D$53*100</f>
        <v>2.0066889632107023</v>
      </c>
      <c r="C31" s="85">
        <f>E31/$E$53*100</f>
        <v>2.5772943309324319</v>
      </c>
      <c r="D31" s="81">
        <f>I31-[3]Aug.!I31</f>
        <v>486</v>
      </c>
      <c r="E31" s="82">
        <f>J31-[3]Aug.!J31</f>
        <v>526</v>
      </c>
      <c r="F31" s="83">
        <f>IF(E31&gt;0,(D31*100/E31)-100," ")</f>
        <v>-7.6045627376425813</v>
      </c>
      <c r="G31" s="84">
        <f>I31/$I$53*100</f>
        <v>1.986213600813044</v>
      </c>
      <c r="H31" s="85">
        <f>J31/$J$53*100</f>
        <v>2.1048800191756256</v>
      </c>
      <c r="I31" s="86">
        <v>4495</v>
      </c>
      <c r="J31" s="87">
        <v>4742</v>
      </c>
      <c r="K31" s="88">
        <f>IF(J31&gt;0,(I31*100/J31)-100," ")</f>
        <v>-5.2087726697595969</v>
      </c>
    </row>
    <row r="32" spans="1:11" ht="14.5" x14ac:dyDescent="0.35">
      <c r="A32" s="142" t="s">
        <v>21</v>
      </c>
      <c r="B32" s="133">
        <f>D32/$D$53*100</f>
        <v>9.0590032619018128</v>
      </c>
      <c r="C32" s="134">
        <f>E32/$E$53*100</f>
        <v>9.3194179038659417</v>
      </c>
      <c r="D32" s="135">
        <f>I32-[3]Aug.!I32</f>
        <v>2194</v>
      </c>
      <c r="E32" s="136">
        <f>J32-[3]Aug.!J32</f>
        <v>1902</v>
      </c>
      <c r="F32" s="137">
        <f>IF(E32&gt;0,(D32*100/E32)-100," ")</f>
        <v>15.352260778128283</v>
      </c>
      <c r="G32" s="138">
        <f>I32/$I$53*100</f>
        <v>8.3902611462153676</v>
      </c>
      <c r="H32" s="134">
        <f>J32/$J$53*100</f>
        <v>8.0879415498521876</v>
      </c>
      <c r="I32" s="139">
        <v>18988</v>
      </c>
      <c r="J32" s="140">
        <v>18221</v>
      </c>
      <c r="K32" s="141">
        <f>IF(J32&gt;0,(I32*100/J32)-100," ")</f>
        <v>4.2094286811920369</v>
      </c>
    </row>
    <row r="33" spans="1:11" ht="14.5" x14ac:dyDescent="0.35">
      <c r="A33" s="89" t="s">
        <v>67</v>
      </c>
      <c r="B33" s="90">
        <f>D33/$D$53*100</f>
        <v>1.8869482637598578</v>
      </c>
      <c r="C33" s="85">
        <f>E33/$E$53*100</f>
        <v>1.8913224557793131</v>
      </c>
      <c r="D33" s="81">
        <f>I33-[3]Aug.!I33</f>
        <v>457</v>
      </c>
      <c r="E33" s="82">
        <f>J33-[3]Aug.!J33</f>
        <v>386</v>
      </c>
      <c r="F33" s="83">
        <f>IF(E33&gt;0,(D33*100/E33)-100," ")</f>
        <v>18.393782383419691</v>
      </c>
      <c r="G33" s="84">
        <f>I33/$I$53*100</f>
        <v>1.6123900843975076</v>
      </c>
      <c r="H33" s="85">
        <f>J33/$J$53*100</f>
        <v>1.9486341805527199</v>
      </c>
      <c r="I33" s="86">
        <v>3649</v>
      </c>
      <c r="J33" s="87">
        <v>4390</v>
      </c>
      <c r="K33" s="88">
        <f>IF(J33&gt;0,(I33*100/J33)-100," ")</f>
        <v>-16.879271070615033</v>
      </c>
    </row>
    <row r="34" spans="1:11" ht="14.5" x14ac:dyDescent="0.35">
      <c r="A34" s="132" t="s">
        <v>22</v>
      </c>
      <c r="B34" s="133">
        <f>D34/$D$53*100</f>
        <v>1.4740493001362567</v>
      </c>
      <c r="C34" s="134">
        <f>E34/$E$53*100</f>
        <v>1.376843549414474</v>
      </c>
      <c r="D34" s="135">
        <f>I34-[3]Aug.!I34</f>
        <v>357</v>
      </c>
      <c r="E34" s="136">
        <f>J34-[3]Aug.!J34</f>
        <v>281</v>
      </c>
      <c r="F34" s="137">
        <f>IF(E34&gt;0,(D34*100/E34)-100," ")</f>
        <v>27.046263345195726</v>
      </c>
      <c r="G34" s="138">
        <f>I34/$I$53*100</f>
        <v>1.3830586363837214</v>
      </c>
      <c r="H34" s="134">
        <f>J34/$J$53*100</f>
        <v>1.4088758289463172</v>
      </c>
      <c r="I34" s="139">
        <v>3130</v>
      </c>
      <c r="J34" s="140">
        <v>3174</v>
      </c>
      <c r="K34" s="141">
        <f>IF(J34&gt;0,(I34*100/J34)-100," ")</f>
        <v>-1.3862633900441068</v>
      </c>
    </row>
    <row r="35" spans="1:11" ht="14.5" x14ac:dyDescent="0.35">
      <c r="A35" s="79" t="s">
        <v>23</v>
      </c>
      <c r="B35" s="90">
        <f>D35/$D$53*100</f>
        <v>1.255212849415748</v>
      </c>
      <c r="C35" s="85">
        <f>E35/$E$53*100</f>
        <v>1.8129256700475282</v>
      </c>
      <c r="D35" s="81">
        <f>I35-[3]Aug.!I35</f>
        <v>304</v>
      </c>
      <c r="E35" s="82">
        <f>J35-[3]Aug.!J35</f>
        <v>370</v>
      </c>
      <c r="F35" s="83">
        <f>IF(E35&gt;0,(D35*100/E35)-100," ")</f>
        <v>-17.837837837837839</v>
      </c>
      <c r="G35" s="84">
        <f>I35/$I$53*100</f>
        <v>1.5876452653439972</v>
      </c>
      <c r="H35" s="85">
        <f>J35/$J$53*100</f>
        <v>1.6277087790630578</v>
      </c>
      <c r="I35" s="86">
        <v>3593</v>
      </c>
      <c r="J35" s="87">
        <v>3667</v>
      </c>
      <c r="K35" s="88">
        <f>IF(J35&gt;0,(I35*100/J35)-100," ")</f>
        <v>-2.0179983637851109</v>
      </c>
    </row>
    <row r="36" spans="1:11" ht="14.5" x14ac:dyDescent="0.35">
      <c r="A36" s="132" t="s">
        <v>24</v>
      </c>
      <c r="B36" s="133">
        <f>D36/$D$53*100</f>
        <v>4.7648540402163588</v>
      </c>
      <c r="C36" s="134">
        <f>E36/$E$53*100</f>
        <v>4.1844284384340247</v>
      </c>
      <c r="D36" s="135">
        <f>I36-[3]Aug.!I36</f>
        <v>1154</v>
      </c>
      <c r="E36" s="136">
        <f>J36-[3]Aug.!J36</f>
        <v>854</v>
      </c>
      <c r="F36" s="137">
        <f>IF(E36&gt;0,(D36*100/E36)-100," ")</f>
        <v>35.128805620608887</v>
      </c>
      <c r="G36" s="138">
        <f>I36/$I$53*100</f>
        <v>3.6538376563121382</v>
      </c>
      <c r="H36" s="134">
        <f>J36/$J$53*100</f>
        <v>4.0517386788349032</v>
      </c>
      <c r="I36" s="139">
        <v>8269</v>
      </c>
      <c r="J36" s="140">
        <v>9128</v>
      </c>
      <c r="K36" s="141">
        <f>IF(J36&gt;0,(I36*100/J36)-100," ")</f>
        <v>-9.4106047326906292</v>
      </c>
    </row>
    <row r="37" spans="1:11" ht="14.5" x14ac:dyDescent="0.35">
      <c r="A37" s="79" t="s">
        <v>25</v>
      </c>
      <c r="B37" s="90">
        <f>D37/$D$53*100</f>
        <v>3.2206119162640898</v>
      </c>
      <c r="C37" s="85">
        <f>E37/$E$53*100</f>
        <v>2.8712822774266256</v>
      </c>
      <c r="D37" s="81">
        <f>I37-[3]Aug.!I37</f>
        <v>780</v>
      </c>
      <c r="E37" s="82">
        <f>J37-[3]Aug.!J37</f>
        <v>586</v>
      </c>
      <c r="F37" s="83">
        <f>IF(E37&gt;0,(D37*100/E37)-100," ")</f>
        <v>33.105802047781566</v>
      </c>
      <c r="G37" s="84">
        <f>I37/$I$53*100</f>
        <v>3.0674738190976978</v>
      </c>
      <c r="H37" s="85">
        <f>J37/$J$53*100</f>
        <v>3.2407695107552175</v>
      </c>
      <c r="I37" s="86">
        <v>6942</v>
      </c>
      <c r="J37" s="87">
        <v>7301</v>
      </c>
      <c r="K37" s="88">
        <f>IF(J37&gt;0,(I37*100/J37)-100," ")</f>
        <v>-4.9171346390905342</v>
      </c>
    </row>
    <row r="38" spans="1:11" ht="14.5" x14ac:dyDescent="0.35">
      <c r="A38" s="142" t="s">
        <v>26</v>
      </c>
      <c r="B38" s="133">
        <f>D38/$D$53*100</f>
        <v>1.552500103224741</v>
      </c>
      <c r="C38" s="134">
        <f>E38/$E$53*100</f>
        <v>0.94076142878141999</v>
      </c>
      <c r="D38" s="135">
        <f>I38-[3]Aug.!I38</f>
        <v>376</v>
      </c>
      <c r="E38" s="136">
        <f>J38-[3]Aug.!J38</f>
        <v>192</v>
      </c>
      <c r="F38" s="137">
        <f>IF(E38&gt;0,(D38*100/E38)-100," ")</f>
        <v>95.833333333333343</v>
      </c>
      <c r="G38" s="138">
        <f>I38/$I$53*100</f>
        <v>1.1029119349564755</v>
      </c>
      <c r="H38" s="134">
        <f>J38/$J$53*100</f>
        <v>1.353390801026251</v>
      </c>
      <c r="I38" s="139">
        <v>2496</v>
      </c>
      <c r="J38" s="140">
        <v>3049</v>
      </c>
      <c r="K38" s="141">
        <f>IF(J38&gt;0,(I38*100/J38)-100," ")</f>
        <v>-18.137094129222703</v>
      </c>
    </row>
    <row r="39" spans="1:11" ht="14.5" x14ac:dyDescent="0.35">
      <c r="A39" s="79" t="s">
        <v>27</v>
      </c>
      <c r="B39" s="90">
        <f>D39/$D$53*100</f>
        <v>3.7160906726124119</v>
      </c>
      <c r="C39" s="85">
        <f>E39/$E$53*100</f>
        <v>4.0913322553775302</v>
      </c>
      <c r="D39" s="81">
        <f>I39-[3]Aug.!I39</f>
        <v>900</v>
      </c>
      <c r="E39" s="82">
        <f>J39-[3]Aug.!J39</f>
        <v>835</v>
      </c>
      <c r="F39" s="83">
        <f>IF(E39&gt;0,(D39*100/E39)-100," ")</f>
        <v>7.7844311377245532</v>
      </c>
      <c r="G39" s="84">
        <f>I39/$I$53*100</f>
        <v>3.7011179355750961</v>
      </c>
      <c r="H39" s="85">
        <f>J39/$J$53*100</f>
        <v>4.4641034063368341</v>
      </c>
      <c r="I39" s="86">
        <v>8376</v>
      </c>
      <c r="J39" s="87">
        <v>10057</v>
      </c>
      <c r="K39" s="88">
        <f>IF(J39&gt;0,(I39*100/J39)-100," ")</f>
        <v>-16.714726061449738</v>
      </c>
    </row>
    <row r="40" spans="1:11" ht="14.5" x14ac:dyDescent="0.35">
      <c r="A40" s="139" t="s">
        <v>28</v>
      </c>
      <c r="B40" s="133">
        <f>D40/$D$53*100</f>
        <v>4.0711837813287088</v>
      </c>
      <c r="C40" s="134">
        <f>E40/$E$53*100</f>
        <v>2.4596991523347542</v>
      </c>
      <c r="D40" s="135">
        <f>I40-[3]Aug.!I40</f>
        <v>986</v>
      </c>
      <c r="E40" s="136">
        <f>J40-[3]Aug.!J40</f>
        <v>502</v>
      </c>
      <c r="F40" s="137">
        <f>IF(E40&gt;0,(D40*100/E40)-100," ")</f>
        <v>96.414342629482064</v>
      </c>
      <c r="G40" s="138">
        <f>I40/$I$53*100</f>
        <v>4.6551190844416954</v>
      </c>
      <c r="H40" s="134">
        <f>J40/$J$53*100</f>
        <v>4.0233303445398292</v>
      </c>
      <c r="I40" s="139">
        <v>10535</v>
      </c>
      <c r="J40" s="140">
        <v>9064</v>
      </c>
      <c r="K40" s="141">
        <f>IF(J40&gt;0,(I40*100/J40)-100," ")</f>
        <v>16.229037952338928</v>
      </c>
    </row>
    <row r="41" spans="1:11" ht="14.5" x14ac:dyDescent="0.35">
      <c r="A41" s="86" t="s">
        <v>69</v>
      </c>
      <c r="B41" s="90">
        <f>D41/$D$53*100</f>
        <v>7.8739832363020765</v>
      </c>
      <c r="C41" s="85">
        <f>E41/$E$53*100</f>
        <v>5.6249693762555735</v>
      </c>
      <c r="D41" s="81">
        <f>I41-[3]Aug.!I41</f>
        <v>1907</v>
      </c>
      <c r="E41" s="82">
        <f>J41-[3]Aug.!J41</f>
        <v>1148</v>
      </c>
      <c r="F41" s="83">
        <f>IF(E41&gt;0,(D41*100/E41)-100," ")</f>
        <v>66.114982578397218</v>
      </c>
      <c r="G41" s="84">
        <f>I41/$I$53*100</f>
        <v>7.6784057266581236</v>
      </c>
      <c r="H41" s="85">
        <f>J41/$J$53*100</f>
        <v>6.2160986479408393</v>
      </c>
      <c r="I41" s="86">
        <v>17377</v>
      </c>
      <c r="J41" s="87">
        <v>14004</v>
      </c>
      <c r="K41" s="88">
        <f>IF(J41&gt;0,(I41*100/J41)-100," ")</f>
        <v>24.08597543558983</v>
      </c>
    </row>
    <row r="42" spans="1:11" ht="14.5" x14ac:dyDescent="0.35">
      <c r="A42" s="139" t="s">
        <v>29</v>
      </c>
      <c r="B42" s="133">
        <f>D42/$D$53*100</f>
        <v>0.49134976671208552</v>
      </c>
      <c r="C42" s="134">
        <f>E42/$E$53*100</f>
        <v>0.88196383948258117</v>
      </c>
      <c r="D42" s="135">
        <f>I42-[3]Aug.!I42</f>
        <v>119</v>
      </c>
      <c r="E42" s="136">
        <f>J42-[3]Aug.!J42</f>
        <v>180</v>
      </c>
      <c r="F42" s="137">
        <f>IF(E42&gt;0,(D42*100/E42)-100," ")</f>
        <v>-33.888888888888886</v>
      </c>
      <c r="G42" s="138">
        <f>I42/$I$53*100</f>
        <v>0.66104016614378502</v>
      </c>
      <c r="H42" s="134">
        <f>J42/$J$53*100</f>
        <v>0.67247853839120053</v>
      </c>
      <c r="I42" s="135">
        <v>1496</v>
      </c>
      <c r="J42" s="136">
        <v>1515</v>
      </c>
      <c r="K42" s="141">
        <f>IF(J42&gt;0,(I42*100/J42)-100," ")</f>
        <v>-1.2541254125412564</v>
      </c>
    </row>
    <row r="43" spans="1:11" ht="14.5" x14ac:dyDescent="0.35">
      <c r="A43" s="79" t="s">
        <v>70</v>
      </c>
      <c r="B43" s="90">
        <f>D43/$D$53*100</f>
        <v>0.18993352326685661</v>
      </c>
      <c r="C43" s="85">
        <f>E43/$E$53*100</f>
        <v>0.35768533490126903</v>
      </c>
      <c r="D43" s="81">
        <f>I43-[3]Aug.!I43</f>
        <v>46</v>
      </c>
      <c r="E43" s="82">
        <f>J43-[3]Aug.!J43</f>
        <v>73</v>
      </c>
      <c r="F43" s="83">
        <f>IF(E43&gt;0,(D43*100/E43)-100," ")</f>
        <v>-36.986301369863014</v>
      </c>
      <c r="G43" s="84">
        <f>I43/$I$53*100</f>
        <v>0.16216693915425742</v>
      </c>
      <c r="H43" s="85">
        <f>J43/$J$53*100</f>
        <v>0.26854753513311969</v>
      </c>
      <c r="I43" s="86">
        <v>367</v>
      </c>
      <c r="J43" s="87">
        <v>605</v>
      </c>
      <c r="K43" s="88">
        <f>IF(J43&gt;0,(I43*100/J43)-100," ")</f>
        <v>-39.33884297520661</v>
      </c>
    </row>
    <row r="44" spans="1:11" ht="14.5" x14ac:dyDescent="0.35">
      <c r="A44" s="132" t="s">
        <v>30</v>
      </c>
      <c r="B44" s="133">
        <f>D44/$D$53*100</f>
        <v>0.78450803088484256</v>
      </c>
      <c r="C44" s="134">
        <f>E44/$E$53*100</f>
        <v>1.7786270762898719</v>
      </c>
      <c r="D44" s="135">
        <f>I44-[3]Aug.!I44</f>
        <v>190</v>
      </c>
      <c r="E44" s="136">
        <f>J44-[3]Aug.!J44</f>
        <v>363</v>
      </c>
      <c r="F44" s="137">
        <f>IF(E44&gt;0,(D44*100/E44)-100," ")</f>
        <v>-47.658402203856753</v>
      </c>
      <c r="G44" s="138">
        <f>I44/$I$53*100</f>
        <v>1.1581459060580619</v>
      </c>
      <c r="H44" s="134">
        <f>J44/$J$53*100</f>
        <v>1.5553563026552915</v>
      </c>
      <c r="I44" s="139">
        <v>2621</v>
      </c>
      <c r="J44" s="140">
        <v>3504</v>
      </c>
      <c r="K44" s="141">
        <f>IF(J44&gt;0,(I44*100/J44)-100," ")</f>
        <v>-25.199771689497723</v>
      </c>
    </row>
    <row r="45" spans="1:11" ht="14.5" x14ac:dyDescent="0.35">
      <c r="A45" s="79" t="s">
        <v>31</v>
      </c>
      <c r="B45" s="90">
        <f>D45/$D$53*100</f>
        <v>2.6053924604649241</v>
      </c>
      <c r="C45" s="85">
        <f>E45/$E$53*100</f>
        <v>2.8467832818854428</v>
      </c>
      <c r="D45" s="81">
        <f>I45-[3]Aug.!I45</f>
        <v>631</v>
      </c>
      <c r="E45" s="82">
        <f>J45-[3]Aug.!J45</f>
        <v>581</v>
      </c>
      <c r="F45" s="83">
        <f>IF(E45&gt;0,(D45*100/E45)-100," ")</f>
        <v>8.6058519793459567</v>
      </c>
      <c r="G45" s="84">
        <f>I45/$I$53*100</f>
        <v>2.5138084927753965</v>
      </c>
      <c r="H45" s="85">
        <f>J45/$J$53*100</f>
        <v>2.487504771712401</v>
      </c>
      <c r="I45" s="86">
        <v>5689</v>
      </c>
      <c r="J45" s="87">
        <v>5604</v>
      </c>
      <c r="K45" s="88">
        <f>IF(J45&gt;0,(I45*100/J45)-100," ")</f>
        <v>1.5167737330478275</v>
      </c>
    </row>
    <row r="46" spans="1:11" ht="14.5" x14ac:dyDescent="0.35">
      <c r="A46" s="132" t="s">
        <v>41</v>
      </c>
      <c r="B46" s="133">
        <f>D46/$D$53*100</f>
        <v>3.4477063462570707</v>
      </c>
      <c r="C46" s="134">
        <f>E46/$E$53*100</f>
        <v>1.3474447547650548</v>
      </c>
      <c r="D46" s="135">
        <f>I46-[3]Aug.!I46</f>
        <v>835</v>
      </c>
      <c r="E46" s="136">
        <f>J46-[3]Aug.!J46</f>
        <v>275</v>
      </c>
      <c r="F46" s="137">
        <f>IF(E46&gt;0,(D46*100/E46)-100," ")</f>
        <v>203.63636363636363</v>
      </c>
      <c r="G46" s="138">
        <f>I46/$I$53*100</f>
        <v>1.8779550174539348</v>
      </c>
      <c r="H46" s="134">
        <f>J46/$J$53*100</f>
        <v>0.51712046021501556</v>
      </c>
      <c r="I46" s="139">
        <v>4250</v>
      </c>
      <c r="J46" s="140">
        <v>1165</v>
      </c>
      <c r="K46" s="141">
        <f>IF(J46&gt;0,(I46*100/J46)-100," ")</f>
        <v>264.80686695278968</v>
      </c>
    </row>
    <row r="47" spans="1:11" ht="14.5" x14ac:dyDescent="0.35">
      <c r="A47" s="79" t="s">
        <v>32</v>
      </c>
      <c r="B47" s="90">
        <f>D47/$D$53*100</f>
        <v>3.2701597918989225</v>
      </c>
      <c r="C47" s="85">
        <f>E47/$E$53*100</f>
        <v>3.7777451124503898</v>
      </c>
      <c r="D47" s="81">
        <f>I47-[3]Aug.!I47</f>
        <v>792</v>
      </c>
      <c r="E47" s="82">
        <f>J47-[3]Aug.!J47</f>
        <v>771</v>
      </c>
      <c r="F47" s="83">
        <f>IF(E47&gt;0,(D47*100/E47)-100," ")</f>
        <v>2.7237354085603158</v>
      </c>
      <c r="G47" s="84">
        <f>I47/$I$53*100</f>
        <v>3.6176041712694977</v>
      </c>
      <c r="H47" s="85">
        <f>J47/$J$53*100</f>
        <v>3.1994886499826887</v>
      </c>
      <c r="I47" s="86">
        <v>8187</v>
      </c>
      <c r="J47" s="87">
        <v>7208</v>
      </c>
      <c r="K47" s="88">
        <f>IF(J47&gt;0,(I47*100/J47)-100," ")</f>
        <v>13.582130965593791</v>
      </c>
    </row>
    <row r="48" spans="1:11" ht="14.5" x14ac:dyDescent="0.35">
      <c r="A48" s="142" t="s">
        <v>33</v>
      </c>
      <c r="B48" s="133">
        <f>D48/$D$53*100</f>
        <v>8.8814567075436646</v>
      </c>
      <c r="C48" s="134">
        <f>E48/$E$53*100</f>
        <v>9.2508207163506295</v>
      </c>
      <c r="D48" s="135">
        <f>I48-[3]Aug.!I48</f>
        <v>2151</v>
      </c>
      <c r="E48" s="136">
        <f>J48-[3]Aug.!J48</f>
        <v>1888</v>
      </c>
      <c r="F48" s="137">
        <f>IF(E48&gt;0,(D48*100/E48)-100," ")</f>
        <v>13.930084745762713</v>
      </c>
      <c r="G48" s="138">
        <f>I48/$I$53*100</f>
        <v>11.00525827404887</v>
      </c>
      <c r="H48" s="134">
        <f>J48/$J$53*100</f>
        <v>11.144944648136148</v>
      </c>
      <c r="I48" s="139">
        <v>24906</v>
      </c>
      <c r="J48" s="140">
        <v>25108</v>
      </c>
      <c r="K48" s="141">
        <f>IF(J48&gt;0,(I48*100/J48)-100," ")</f>
        <v>-0.80452445435717834</v>
      </c>
    </row>
    <row r="49" spans="1:11" ht="14.5" x14ac:dyDescent="0.35">
      <c r="A49" s="79" t="s">
        <v>34</v>
      </c>
      <c r="B49" s="90">
        <f>D49/$D$53*100</f>
        <v>2.493909740286552</v>
      </c>
      <c r="C49" s="85">
        <f>E49/$E$53*100</f>
        <v>2.660590915772453</v>
      </c>
      <c r="D49" s="81">
        <f>I49-[3]Aug.!I49</f>
        <v>604</v>
      </c>
      <c r="E49" s="82">
        <f>J49-[3]Aug.!J49</f>
        <v>543</v>
      </c>
      <c r="F49" s="83">
        <f>IF(E49&gt;0,(D49*100/E49)-100," ")</f>
        <v>11.233885819521177</v>
      </c>
      <c r="G49" s="84">
        <f>I49/$I$53*100</f>
        <v>2.8151650391056515</v>
      </c>
      <c r="H49" s="85">
        <f>J49/$J$53*100</f>
        <v>2.5993625879992543</v>
      </c>
      <c r="I49" s="86">
        <v>6371</v>
      </c>
      <c r="J49" s="87">
        <v>5856</v>
      </c>
      <c r="K49" s="88">
        <f>IF(J49&gt;0,(I49*100/J49)-100," ")</f>
        <v>8.794398907103826</v>
      </c>
    </row>
    <row r="50" spans="1:11" ht="3" customHeight="1" x14ac:dyDescent="0.35">
      <c r="A50" s="139"/>
      <c r="B50" s="133">
        <f>D50/$D$53*100</f>
        <v>0</v>
      </c>
      <c r="C50" s="134">
        <f>E50/$E$53*100</f>
        <v>0</v>
      </c>
      <c r="D50" s="135"/>
      <c r="E50" s="136"/>
      <c r="F50" s="137" t="str">
        <f>IF(E50&gt;0,(D50*100/E50)-100," ")</f>
        <v xml:space="preserve"> </v>
      </c>
      <c r="G50" s="138">
        <f>I50/$I$53*100</f>
        <v>0</v>
      </c>
      <c r="H50" s="134">
        <f>J50/$J$53*100</f>
        <v>0</v>
      </c>
      <c r="I50" s="139"/>
      <c r="J50" s="140"/>
      <c r="K50" s="141" t="str">
        <f>IF(J50&gt;0,(I50*100/J50)-100," ")</f>
        <v xml:space="preserve"> </v>
      </c>
    </row>
    <row r="51" spans="1:11" ht="14.25" customHeight="1" x14ac:dyDescent="0.35">
      <c r="A51" s="86" t="s">
        <v>35</v>
      </c>
      <c r="B51" s="90">
        <v>0.68128328997894216</v>
      </c>
      <c r="C51" s="85">
        <v>0.44588171884952721</v>
      </c>
      <c r="D51" s="81">
        <v>165</v>
      </c>
      <c r="E51" s="82">
        <v>91</v>
      </c>
      <c r="F51" s="83">
        <v>81.318681318681314</v>
      </c>
      <c r="G51" s="84">
        <v>0.70787857363793028</v>
      </c>
      <c r="H51" s="85">
        <v>0.54907983629697366</v>
      </c>
      <c r="I51" s="86">
        <v>1602</v>
      </c>
      <c r="J51" s="87">
        <v>1237</v>
      </c>
      <c r="K51" s="88">
        <v>29.506871463217465</v>
      </c>
    </row>
    <row r="52" spans="1:11" ht="3" customHeight="1" x14ac:dyDescent="0.35">
      <c r="A52" s="143"/>
      <c r="B52" s="144">
        <f>SUM(D52/$D$53)</f>
        <v>0</v>
      </c>
      <c r="C52" s="145">
        <f>SUM(E52/$E$53)</f>
        <v>0</v>
      </c>
      <c r="D52" s="146"/>
      <c r="E52" s="147"/>
      <c r="F52" s="148"/>
      <c r="G52" s="149">
        <f>SUM(I52/$I$53)</f>
        <v>0</v>
      </c>
      <c r="H52" s="145">
        <f>SUM(J52/$J$53)</f>
        <v>0</v>
      </c>
      <c r="I52" s="150"/>
      <c r="J52" s="151"/>
      <c r="K52" s="152"/>
    </row>
    <row r="53" spans="1:11" ht="21.75" customHeight="1" x14ac:dyDescent="0.35">
      <c r="A53" s="153" t="s">
        <v>36</v>
      </c>
      <c r="B53" s="154">
        <f>SUM(B11:B51)</f>
        <v>100</v>
      </c>
      <c r="C53" s="155">
        <f>SUM(C11:C51)</f>
        <v>99.999999999999957</v>
      </c>
      <c r="D53" s="156">
        <f>SUM(D11:D52)</f>
        <v>24219</v>
      </c>
      <c r="E53" s="157">
        <f>SUM(E11:E52)</f>
        <v>20409</v>
      </c>
      <c r="F53" s="158">
        <f>100/E53*D53-100</f>
        <v>18.66823460238129</v>
      </c>
      <c r="G53" s="159">
        <f>SUM(G11:G51)</f>
        <v>100.00000000000001</v>
      </c>
      <c r="H53" s="155">
        <f>SUM(H11:H51)</f>
        <v>99.999999999999986</v>
      </c>
      <c r="I53" s="156">
        <f>SUM(I11:I52)</f>
        <v>226310</v>
      </c>
      <c r="J53" s="157">
        <f>SUM(J11:J52)</f>
        <v>225286</v>
      </c>
      <c r="K53" s="161">
        <f>100/J53*I53-100</f>
        <v>0.45453334872118489</v>
      </c>
    </row>
    <row r="54" spans="1:11" ht="3" customHeight="1" x14ac:dyDescent="0.3">
      <c r="A54" s="143"/>
      <c r="D54" s="146"/>
      <c r="E54" s="147"/>
      <c r="F54" s="148"/>
      <c r="G54" s="162"/>
      <c r="H54" s="162"/>
      <c r="I54" s="150"/>
      <c r="J54" s="147"/>
      <c r="K54" s="152"/>
    </row>
    <row r="55" spans="1:11" ht="14.5" x14ac:dyDescent="0.35">
      <c r="A55" s="91" t="s">
        <v>42</v>
      </c>
      <c r="B55" s="92">
        <f>D55/$D$53*100</f>
        <v>50.253932862628517</v>
      </c>
      <c r="C55" s="93">
        <f>E55/$E$53*100</f>
        <v>50.575726395217799</v>
      </c>
      <c r="D55" s="94">
        <f>I55-[3]Aug.!I55</f>
        <v>12171</v>
      </c>
      <c r="E55" s="95">
        <f>J55-[3]Aug.!J55</f>
        <v>10322</v>
      </c>
      <c r="F55" s="96">
        <f>100/E55*D55-100</f>
        <v>17.913195117225342</v>
      </c>
      <c r="G55" s="97">
        <f>I55/$I$53*100</f>
        <v>50.101188635058101</v>
      </c>
      <c r="H55" s="98">
        <f>J55/$J$53*100</f>
        <v>48.883641238248273</v>
      </c>
      <c r="I55" s="99">
        <v>113384</v>
      </c>
      <c r="J55" s="163">
        <v>110128</v>
      </c>
      <c r="K55" s="100">
        <f>100/J55*I55-100</f>
        <v>2.9565596396919887</v>
      </c>
    </row>
    <row r="56" spans="1:11" ht="14.5" x14ac:dyDescent="0.35">
      <c r="A56" s="164" t="s">
        <v>49</v>
      </c>
      <c r="B56" s="165">
        <f>D56/$D$53*100</f>
        <v>22.069449605681491</v>
      </c>
      <c r="C56" s="166">
        <f>E56/$E$53*100</f>
        <v>28.850017149296882</v>
      </c>
      <c r="D56" s="167">
        <f>I56-[3]Aug.!I56</f>
        <v>5345</v>
      </c>
      <c r="E56" s="168">
        <f>J56-[3]Aug.!J56</f>
        <v>5888</v>
      </c>
      <c r="F56" s="169">
        <f>100/E56*D56-100</f>
        <v>-9.2221467391304373</v>
      </c>
      <c r="G56" s="170">
        <f>I56/$I$53*100</f>
        <v>26.323626883478411</v>
      </c>
      <c r="H56" s="171">
        <f>J56/$J$53*100</f>
        <v>30.172314302708557</v>
      </c>
      <c r="I56" s="172">
        <v>59573</v>
      </c>
      <c r="J56" s="173">
        <v>67974</v>
      </c>
      <c r="K56" s="174">
        <f>100/J56*I56-100</f>
        <v>-12.35913731720953</v>
      </c>
    </row>
    <row r="57" spans="1:11" ht="14.5" x14ac:dyDescent="0.35">
      <c r="A57" s="89" t="s">
        <v>43</v>
      </c>
      <c r="B57" s="101">
        <f>D57/$D$53*100</f>
        <v>7.4404393244972962</v>
      </c>
      <c r="C57" s="102">
        <f>E57/$E$53*100</f>
        <v>6.0561516977803906</v>
      </c>
      <c r="D57" s="81">
        <f>I57-[3]Aug.!I57</f>
        <v>1802</v>
      </c>
      <c r="E57" s="82">
        <f>J57-[3]Aug.!J57</f>
        <v>1236</v>
      </c>
      <c r="F57" s="83">
        <f>100/E57*D57-100</f>
        <v>45.792880258899658</v>
      </c>
      <c r="G57" s="103">
        <f>I57/$I$53*100</f>
        <v>6.305952012725907</v>
      </c>
      <c r="H57" s="104">
        <f>J57/$J$53*100</f>
        <v>4.5808439050806529</v>
      </c>
      <c r="I57" s="86">
        <v>14271</v>
      </c>
      <c r="J57" s="87">
        <v>10320</v>
      </c>
      <c r="K57" s="88">
        <f>100/J57*I57-100</f>
        <v>38.284883720930225</v>
      </c>
    </row>
    <row r="58" spans="1:11" ht="14.5" x14ac:dyDescent="0.35">
      <c r="A58" s="142" t="s">
        <v>44</v>
      </c>
      <c r="B58" s="175">
        <f>D58/$D$53*100</f>
        <v>1.7630785746727777</v>
      </c>
      <c r="C58" s="176">
        <f>E58/$E$53*100</f>
        <v>0.4605811161742368</v>
      </c>
      <c r="D58" s="135">
        <f>I58-[3]Aug.!I58</f>
        <v>427</v>
      </c>
      <c r="E58" s="136">
        <f>J58-[3]Aug.!J58</f>
        <v>94</v>
      </c>
      <c r="F58" s="137">
        <f>100/E58*D58-100</f>
        <v>354.25531914893617</v>
      </c>
      <c r="G58" s="177">
        <f>I58/$I$53*100</f>
        <v>0.99774645397905526</v>
      </c>
      <c r="H58" s="178">
        <f>J58/$J$53*100</f>
        <v>0.17000612554708239</v>
      </c>
      <c r="I58" s="139">
        <v>2258</v>
      </c>
      <c r="J58" s="140">
        <v>383</v>
      </c>
      <c r="K58" s="141">
        <f>100/J58*I58-100</f>
        <v>489.55613577023507</v>
      </c>
    </row>
    <row r="59" spans="1:11" ht="14.5" x14ac:dyDescent="0.35">
      <c r="A59" s="89" t="s">
        <v>45</v>
      </c>
      <c r="B59" s="101">
        <f>D59/$D$53*100</f>
        <v>6.3173541434410989</v>
      </c>
      <c r="C59" s="102">
        <f>E59/$E$53*100</f>
        <v>2.6066931255818511</v>
      </c>
      <c r="D59" s="81">
        <f>I59-[3]Aug.!I59</f>
        <v>1530</v>
      </c>
      <c r="E59" s="82">
        <f>J59-[3]Aug.!J59</f>
        <v>532</v>
      </c>
      <c r="F59" s="83">
        <f>100/E59*D59-100</f>
        <v>187.59398496240601</v>
      </c>
      <c r="G59" s="103">
        <f>I59/$I$53*100</f>
        <v>3.9021695903848705</v>
      </c>
      <c r="H59" s="104">
        <f>J59/$J$53*100</f>
        <v>1.5438154168479177</v>
      </c>
      <c r="I59" s="86">
        <v>8831</v>
      </c>
      <c r="J59" s="87">
        <v>3478</v>
      </c>
      <c r="K59" s="88">
        <f>100/J59*I59-100</f>
        <v>153.91029327199539</v>
      </c>
    </row>
    <row r="60" spans="1:11" ht="14.5" x14ac:dyDescent="0.35">
      <c r="A60" s="142" t="s">
        <v>46</v>
      </c>
      <c r="B60" s="175">
        <f>D60/$D$53*100</f>
        <v>0.64825137288905399</v>
      </c>
      <c r="C60" s="176">
        <f>E60/$E$53*100</f>
        <v>8.8196383948258128E-2</v>
      </c>
      <c r="D60" s="135">
        <f>I60-[3]Aug.!I60</f>
        <v>157</v>
      </c>
      <c r="E60" s="136">
        <f>J60-[3]Aug.!J60</f>
        <v>18</v>
      </c>
      <c r="F60" s="137">
        <f>100/E60*D60-100</f>
        <v>772.22222222222217</v>
      </c>
      <c r="G60" s="177">
        <f>I60/$I$53*100</f>
        <v>0.39370774601210728</v>
      </c>
      <c r="H60" s="178">
        <f>J60/$J$53*100</f>
        <v>0.33468568841383839</v>
      </c>
      <c r="I60" s="139">
        <v>891</v>
      </c>
      <c r="J60" s="140">
        <v>754</v>
      </c>
      <c r="K60" s="141">
        <f>100/J60*I60-100</f>
        <v>18.169761273209559</v>
      </c>
    </row>
    <row r="61" spans="1:11" ht="14.5" x14ac:dyDescent="0.35">
      <c r="A61" s="89" t="s">
        <v>47</v>
      </c>
      <c r="B61" s="101">
        <f>D61/$D$53*100</f>
        <v>1.6515958544944052E-2</v>
      </c>
      <c r="C61" s="102">
        <f>E61/$E$53*100</f>
        <v>4.8997991082365619E-3</v>
      </c>
      <c r="D61" s="81">
        <f>I61-[3]Aug.!I61</f>
        <v>4</v>
      </c>
      <c r="E61" s="82">
        <f>J61-[3]Aug.!J61</f>
        <v>1</v>
      </c>
      <c r="F61" s="83">
        <f>IF(E61&gt;0,100/E61*D61-100," ")</f>
        <v>300</v>
      </c>
      <c r="G61" s="103">
        <f>I61/$I$53*100</f>
        <v>9.2793071450665027E-3</v>
      </c>
      <c r="H61" s="104">
        <f>J61/$J$53*100</f>
        <v>1.1097005584013209E-2</v>
      </c>
      <c r="I61" s="86">
        <v>21</v>
      </c>
      <c r="J61" s="87">
        <v>25</v>
      </c>
      <c r="K61" s="88">
        <f>IF(J61&gt;0,100/J61*I61-100," ")</f>
        <v>-16</v>
      </c>
    </row>
    <row r="62" spans="1:11" ht="14.5" x14ac:dyDescent="0.35">
      <c r="A62" s="164" t="s">
        <v>48</v>
      </c>
      <c r="B62" s="165">
        <f>D62/$D$53*100</f>
        <v>16.189768363681406</v>
      </c>
      <c r="C62" s="166">
        <f>E62/$E$53*100</f>
        <v>9.2214219217012108</v>
      </c>
      <c r="D62" s="167">
        <f>I62-[3]Aug.!I62</f>
        <v>3921</v>
      </c>
      <c r="E62" s="168">
        <f>J62-[3]Aug.!J62</f>
        <v>1882</v>
      </c>
      <c r="F62" s="169">
        <f>100/E62*D62-100</f>
        <v>108.3421891604676</v>
      </c>
      <c r="G62" s="170">
        <f>I62/$I$53*100</f>
        <v>11.609738853784632</v>
      </c>
      <c r="H62" s="171">
        <f>J62/$J$53*100</f>
        <v>6.6439991832603891</v>
      </c>
      <c r="I62" s="172">
        <v>26274</v>
      </c>
      <c r="J62" s="173">
        <v>14968</v>
      </c>
      <c r="K62" s="174">
        <f>100/J62*I62-100</f>
        <v>75.534473543559614</v>
      </c>
    </row>
    <row r="63" spans="1:11" ht="14.25" customHeight="1" x14ac:dyDescent="0.3">
      <c r="A63" s="73" t="s">
        <v>91</v>
      </c>
      <c r="B63" s="53"/>
      <c r="C63" s="53"/>
      <c r="D63" s="53"/>
      <c r="E63" s="53"/>
      <c r="F63" s="53"/>
      <c r="G63" s="53"/>
      <c r="H63" s="53"/>
      <c r="I63" s="44"/>
      <c r="J63" s="44"/>
      <c r="K63" s="45"/>
    </row>
  </sheetData>
  <mergeCells count="2">
    <mergeCell ref="B9:C9"/>
    <mergeCell ref="G9:H9"/>
  </mergeCells>
  <pageMargins left="0.59" right="0.12" top="0.43" bottom="0.43" header="0.43" footer="0.43"/>
  <pageSetup paperSize="9" scale="86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12</vt:i4>
      </vt:variant>
    </vt:vector>
  </HeadingPairs>
  <TitlesOfParts>
    <vt:vector size="24" baseType="lpstr">
      <vt:lpstr>Jan.</vt:lpstr>
      <vt:lpstr>Feb.</vt:lpstr>
      <vt:lpstr>Mrz</vt:lpstr>
      <vt:lpstr>Apr</vt:lpstr>
      <vt:lpstr>Mai</vt:lpstr>
      <vt:lpstr>Juni</vt:lpstr>
      <vt:lpstr>Juli</vt:lpstr>
      <vt:lpstr>Aug.</vt:lpstr>
      <vt:lpstr>Sept.</vt:lpstr>
      <vt:lpstr>Okt.</vt:lpstr>
      <vt:lpstr>Nov.</vt:lpstr>
      <vt:lpstr>Dez.</vt:lpstr>
      <vt:lpstr>Apr!Druckbereich</vt:lpstr>
      <vt:lpstr>Aug.!Druckbereich</vt:lpstr>
      <vt:lpstr>Dez.!Druckbereich</vt:lpstr>
      <vt:lpstr>Feb.!Druckbereich</vt:lpstr>
      <vt:lpstr>Jan.!Druckbereich</vt:lpstr>
      <vt:lpstr>Juli!Druckbereich</vt:lpstr>
      <vt:lpstr>Juni!Druckbereich</vt:lpstr>
      <vt:lpstr>Mai!Druckbereich</vt:lpstr>
      <vt:lpstr>Mrz!Druckbereich</vt:lpstr>
      <vt:lpstr>Nov.!Druckbereich</vt:lpstr>
      <vt:lpstr>Okt.!Druckbereich</vt:lpstr>
      <vt:lpstr>Sept.!Druckbereich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Hanspeter Willen</dc:creator>
  <cp:lastModifiedBy>Christoph Wolnik</cp:lastModifiedBy>
  <cp:lastPrinted>2019-02-01T08:53:32Z</cp:lastPrinted>
  <dcterms:created xsi:type="dcterms:W3CDTF">1998-10-12T07:12:00Z</dcterms:created>
  <dcterms:modified xsi:type="dcterms:W3CDTF">2020-02-12T13:29:12Z</dcterms:modified>
</cp:coreProperties>
</file>